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updateLinks="never" defaultThemeVersion="166925"/>
  <mc:AlternateContent xmlns:mc="http://schemas.openxmlformats.org/markup-compatibility/2006">
    <mc:Choice Requires="x15">
      <x15ac:absPath xmlns:x15ac="http://schemas.microsoft.com/office/spreadsheetml/2010/11/ac" url="\\DHS-FS-002\CCFH_Shared\Transportation\MTM Readiness Documents\Project Plan\"/>
    </mc:Choice>
  </mc:AlternateContent>
  <xr:revisionPtr revIDLastSave="0" documentId="10_ncr:100000_{C8EA9774-1420-4965-B581-0C0336C86D66}" xr6:coauthVersionLast="31" xr6:coauthVersionMax="31" xr10:uidLastSave="{00000000-0000-0000-0000-000000000000}"/>
  <bookViews>
    <workbookView xWindow="0" yWindow="0" windowWidth="19200" windowHeight="6525" xr2:uid="{D9107F7A-AB06-402E-A920-D009FEA26DDC}"/>
  </bookViews>
  <sheets>
    <sheet name="Project Status Update" sheetId="12" r:id="rId1"/>
    <sheet name="Additional PM Notes" sheetId="14" r:id="rId2"/>
    <sheet name="Action Items" sheetId="4" r:id="rId3"/>
    <sheet name="Risks &amp; Issues" sheetId="5" r:id="rId4"/>
    <sheet name="Questions &amp; Decisions" sheetId="6" r:id="rId5"/>
    <sheet name="Project Metrics" sheetId="15" state="hidden" r:id="rId6"/>
    <sheet name="Data Validation" sheetId="13" state="hidden" r:id="rId7"/>
  </sheets>
  <externalReferences>
    <externalReference r:id="rId8"/>
  </externalReferences>
  <definedNames>
    <definedName name="_xlnm.Print_Area" localSheetId="2">'Action Items'!$A$1:$M$130</definedName>
    <definedName name="_xlnm.Print_Titles" localSheetId="2">'Action Items'!$1:$1</definedName>
    <definedName name="_xlnm.Print_Titles" localSheetId="0">'Project Status Update'!$1:$3</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W19" i="12" l="1"/>
  <c r="AE19" i="12"/>
  <c r="M19" i="12"/>
  <c r="I16" i="12" l="1"/>
  <c r="BE29" i="12" l="1"/>
  <c r="BI29" i="12" s="1"/>
  <c r="AW29" i="12"/>
  <c r="BE28" i="12"/>
  <c r="AW28" i="12"/>
  <c r="BI28" i="12" l="1"/>
  <c r="BE27" i="12"/>
  <c r="BI27" i="12" s="1"/>
  <c r="AW27" i="12"/>
  <c r="BE26" i="12" l="1"/>
  <c r="BI26" i="12" s="1"/>
  <c r="AW26" i="12"/>
  <c r="AW25" i="12" l="1"/>
  <c r="AW24" i="12"/>
  <c r="AW23" i="12"/>
  <c r="AW22" i="12"/>
  <c r="BE25" i="12"/>
  <c r="BE24" i="12"/>
  <c r="BI24" i="12" s="1"/>
  <c r="BE23" i="12"/>
  <c r="BE22" i="12"/>
  <c r="AD13" i="12"/>
  <c r="I13" i="12"/>
  <c r="J6" i="13"/>
  <c r="I6" i="13"/>
  <c r="Y16" i="12" l="1"/>
  <c r="BB2" i="12" l="1"/>
  <c r="BE13" i="12" s="1"/>
  <c r="BE16" i="12"/>
  <c r="AW16" i="12"/>
  <c r="AO16" i="12"/>
  <c r="AG16" i="12"/>
  <c r="Q16" i="12"/>
  <c r="A16" i="12"/>
  <c r="BI23" i="12"/>
  <c r="I3" i="13"/>
  <c r="Y19" i="12"/>
  <c r="AQ19" i="12"/>
  <c r="AK19" i="12"/>
  <c r="BC19" i="12"/>
  <c r="S19" i="12"/>
  <c r="G19" i="12"/>
  <c r="BI25" i="12" l="1"/>
  <c r="I12" i="13"/>
  <c r="J7" i="13" s="1"/>
  <c r="A19" i="12"/>
  <c r="BI22" i="12"/>
  <c r="J8" i="13" l="1"/>
  <c r="I7" i="13"/>
  <c r="I8"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Gering, Catherine (OHHS)</author>
  </authors>
  <commentList>
    <comment ref="I6" authorId="0" shapeId="0" xr:uid="{68CD3610-BA5A-4AE8-BD65-9EFB355B93C0}">
      <text>
        <r>
          <rPr>
            <sz val="9"/>
            <color indexed="81"/>
            <rFont val="Tahoma"/>
            <family val="2"/>
          </rPr>
          <t xml:space="preserve">If On Track, What are the most critical action items coming up?  If Off Track, what are the the most critical action items to get back on track?  If At Risk, what action items must be completed?
</t>
        </r>
      </text>
    </comment>
    <comment ref="I7" authorId="0" shapeId="0" xr:uid="{A2115E2E-E575-47D9-AE81-D6EE1D6165E6}">
      <text>
        <r>
          <rPr>
            <sz val="9"/>
            <color indexed="81"/>
            <rFont val="Tahoma"/>
            <family val="2"/>
          </rPr>
          <t>Is the project on schedule to hit its targets?  If the  goal of the "project" is to reach an outcome goal, are the metrics on track?  If the project has a defined end point, have action items been completed in a timely manner?</t>
        </r>
      </text>
    </comment>
    <comment ref="I8" authorId="0" shapeId="0" xr:uid="{1902FF20-B8C9-4598-807F-6B26246073D4}">
      <text>
        <r>
          <rPr>
            <sz val="9"/>
            <color indexed="81"/>
            <rFont val="Tahoma"/>
            <family val="2"/>
          </rPr>
          <t>What problems to achieving the project end or metrics may be encountered?  What should the project lead focus on mitigating and how should it be done?</t>
        </r>
      </text>
    </comment>
    <comment ref="I9" authorId="0" shapeId="0" xr:uid="{83508C0C-D815-4CCB-AA43-BDA3666B5542}">
      <text>
        <r>
          <rPr>
            <sz val="9"/>
            <color indexed="81"/>
            <rFont val="Tahoma"/>
            <family val="2"/>
          </rPr>
          <t>What challenges is the project currently facing? How should they be overcome?</t>
        </r>
      </text>
    </comment>
    <comment ref="I10" authorId="0" shapeId="0" xr:uid="{CB65FF64-AFFA-43E8-905B-8BC93467C3BE}">
      <text>
        <r>
          <rPr>
            <sz val="9"/>
            <color indexed="81"/>
            <rFont val="Tahoma"/>
            <family val="2"/>
          </rPr>
          <t>What else should the project lead know about progress?</t>
        </r>
      </text>
    </comment>
    <comment ref="A11" authorId="0" shapeId="0" xr:uid="{55EBD668-0FDD-4C15-A96F-4ECA601D6D19}">
      <text>
        <r>
          <rPr>
            <sz val="9"/>
            <color indexed="81"/>
            <rFont val="Tahoma"/>
            <family val="2"/>
          </rPr>
          <t>If the project manager is using the action item tab, this graph will automatically update to show actual project progress vs. anticipated project progress.</t>
        </r>
      </text>
    </comment>
    <comment ref="A14" authorId="0" shapeId="0" xr:uid="{D1AEB557-658C-4ABF-BD7C-1402CA99A676}">
      <text>
        <r>
          <rPr>
            <sz val="9"/>
            <color indexed="81"/>
            <rFont val="Tahoma"/>
            <family val="2"/>
          </rPr>
          <t>If the project manager is using the "Risks &amp; Issues" tab, this will automatically update to show resolved and unresolved risks</t>
        </r>
      </text>
    </comment>
    <comment ref="Q14" authorId="0" shapeId="0" xr:uid="{151CA3FC-A414-40C5-81FD-693811D03B8B}">
      <text>
        <r>
          <rPr>
            <sz val="9"/>
            <color indexed="81"/>
            <rFont val="Tahoma"/>
            <family val="2"/>
          </rPr>
          <t>If the project manager is using the "Risks &amp; Issues" tab, this will automatically update to show resolved and unresolved issues</t>
        </r>
      </text>
    </comment>
    <comment ref="AG14" authorId="0" shapeId="0" xr:uid="{C9564AC3-0B93-4B6A-90F3-47E4F9DC16A6}">
      <text>
        <r>
          <rPr>
            <sz val="9"/>
            <color indexed="81"/>
            <rFont val="Tahoma"/>
            <family val="2"/>
          </rPr>
          <t>If the project manager is using the "Questions &amp; Decisions" tab, this will automatically update to show resolved and unresolved questions</t>
        </r>
      </text>
    </comment>
    <comment ref="AW14" authorId="0" shapeId="0" xr:uid="{D90C3EF3-F910-495E-8E22-690CC617C69C}">
      <text>
        <r>
          <rPr>
            <sz val="9"/>
            <color indexed="81"/>
            <rFont val="Tahoma"/>
            <family val="2"/>
          </rPr>
          <t>If the project manager is using the "Questions &amp; Decisions" tab, this will automatically update to show resolved and unresolved decisions</t>
        </r>
      </text>
    </comment>
    <comment ref="C20" authorId="0" shapeId="0" xr:uid="{D1AD0A3A-CE28-4A83-91D3-6C08C70B116F}">
      <text>
        <r>
          <rPr>
            <sz val="9"/>
            <color indexed="81"/>
            <rFont val="Tahoma"/>
            <family val="2"/>
          </rPr>
          <t>This part of the project charter should be used to highlight the work that needs to be performed by the  team.  For example, it could be gathering data and preparing an anlaysis, develoing and evaluation strategy, submitting a budget article.  What written work or other concrete deliverable  will the project accomplish?</t>
        </r>
      </text>
    </comment>
    <comment ref="AT20" authorId="0" shapeId="0" xr:uid="{A711BB24-9CD2-4A89-A0E7-7342E760E798}">
      <text>
        <r>
          <rPr>
            <sz val="9"/>
            <color indexed="81"/>
            <rFont val="Tahoma"/>
            <family val="2"/>
          </rPr>
          <t>Objective or Deliverable</t>
        </r>
      </text>
    </comment>
    <comment ref="AW20" authorId="0" shapeId="0" xr:uid="{A3D0859A-A9E3-42E3-A4B7-1AE2934DA8A1}">
      <text>
        <r>
          <rPr>
            <sz val="9"/>
            <color indexed="81"/>
            <rFont val="Tahoma"/>
            <family val="2"/>
          </rPr>
          <t>If you are using the "Action Items" tab, include the corresponding objective or deliverable # in each action item, and this section will automatically update.</t>
        </r>
      </text>
    </comment>
    <comment ref="A30" authorId="0" shapeId="0" xr:uid="{979707A6-82B1-47E2-93DE-D4B91C9CFF61}">
      <text>
        <r>
          <rPr>
            <sz val="9"/>
            <color indexed="81"/>
            <rFont val="Tahoma"/>
            <family val="2"/>
          </rPr>
          <t xml:space="preserve">For each person on the project, why are they on the project?  What contribution are they expected to make? </t>
        </r>
      </text>
    </comment>
    <comment ref="BA30" authorId="0" shapeId="0" xr:uid="{3E48AD5D-6413-4BD0-BA7F-19F0045BDEFD}">
      <text>
        <r>
          <rPr>
            <sz val="9"/>
            <color indexed="81"/>
            <rFont val="Tahoma"/>
            <family val="2"/>
          </rPr>
          <t>Who is empowered to make decisions for the project?  Who has the power to say yes?</t>
        </r>
      </text>
    </comment>
    <comment ref="A39" authorId="0" shapeId="0" xr:uid="{A55F4867-EB45-453F-91E7-6CB298FE6DD0}">
      <text>
        <r>
          <rPr>
            <sz val="9"/>
            <color indexed="81"/>
            <rFont val="Tahoma"/>
            <family val="2"/>
          </rPr>
          <t>What is the project trying to achieve?  When this goal is achieved, the proejct will be closed (e.g. Launch website, reduce backlog to 10% of total applications, win $1m in grant funding)</t>
        </r>
      </text>
    </comment>
    <comment ref="A41" authorId="0" shapeId="0" xr:uid="{CDE87A9C-1619-4F8D-88C1-52C293047442}">
      <text>
        <r>
          <rPr>
            <sz val="9"/>
            <color indexed="81"/>
            <rFont val="Tahoma"/>
            <family val="2"/>
          </rPr>
          <t>Why is this project worth undertaking?  What opporutnity does the group have to seize?</t>
        </r>
      </text>
    </comment>
    <comment ref="A43" authorId="0" shapeId="0" xr:uid="{F3FCB1B6-EC74-4359-B205-5913320D4545}">
      <text>
        <r>
          <rPr>
            <sz val="9"/>
            <color indexed="81"/>
            <rFont val="Tahoma"/>
            <family val="2"/>
          </rPr>
          <t>What does the group see as likely challenges that should be mitigated from the beginning of the project?</t>
        </r>
      </text>
    </comment>
    <comment ref="AG43" authorId="0" shapeId="0" xr:uid="{FB429707-F823-4F72-9263-BD3C0F4C1324}">
      <text>
        <r>
          <rPr>
            <sz val="9"/>
            <color indexed="81"/>
            <rFont val="Tahoma"/>
            <family val="2"/>
          </rPr>
          <t>What metrics will the project collect to know if it is being successful?  At least some should be collected weekly to know that short term actions are having intended effects.</t>
        </r>
      </text>
    </comment>
  </commentList>
</comments>
</file>

<file path=xl/sharedStrings.xml><?xml version="1.0" encoding="utf-8"?>
<sst xmlns="http://schemas.openxmlformats.org/spreadsheetml/2006/main" count="1152" uniqueCount="525">
  <si>
    <t>Project Manager:</t>
  </si>
  <si>
    <t>Catherine Gering</t>
  </si>
  <si>
    <t>Today's Date:</t>
  </si>
  <si>
    <t>Project Status Update</t>
  </si>
  <si>
    <t>Overall Project Status:</t>
  </si>
  <si>
    <t>On Track</t>
  </si>
  <si>
    <t>Category</t>
  </si>
  <si>
    <t>Status</t>
  </si>
  <si>
    <t>Project Manager's Notes</t>
  </si>
  <si>
    <t>Action Items</t>
  </si>
  <si>
    <t>Schedule</t>
  </si>
  <si>
    <t>At Risk</t>
  </si>
  <si>
    <t>Risks</t>
  </si>
  <si>
    <t>Off Track</t>
  </si>
  <si>
    <t>Issues</t>
  </si>
  <si>
    <t>Other</t>
  </si>
  <si>
    <t>Misc.</t>
  </si>
  <si>
    <t>Start Date:</t>
  </si>
  <si>
    <t>Goal Completion Date:</t>
  </si>
  <si>
    <t># Days until Goal Completion Date:</t>
  </si>
  <si>
    <t>Questions</t>
  </si>
  <si>
    <t>Decisions</t>
  </si>
  <si>
    <t>Unresolved</t>
  </si>
  <si>
    <t>Resolved</t>
  </si>
  <si>
    <t>Total</t>
  </si>
  <si>
    <t>Complete</t>
  </si>
  <si>
    <t>In Progress</t>
  </si>
  <si>
    <t>Not Yet Due</t>
  </si>
  <si>
    <t>Unknown</t>
  </si>
  <si>
    <t>Blocked</t>
  </si>
  <si>
    <t>Incomplete</t>
  </si>
  <si>
    <t>Overdue</t>
  </si>
  <si>
    <t>#</t>
  </si>
  <si>
    <t>Objectives &amp; Deliverables</t>
  </si>
  <si>
    <t>O / D</t>
  </si>
  <si>
    <t># Related Tasks</t>
  </si>
  <si>
    <t>Tasks Complete</t>
  </si>
  <si>
    <t>%</t>
  </si>
  <si>
    <t>Role</t>
  </si>
  <si>
    <t>Project Lead</t>
  </si>
  <si>
    <t>Project Manager</t>
  </si>
  <si>
    <t>Impact Goal:</t>
  </si>
  <si>
    <t>Opportunity Statement:</t>
  </si>
  <si>
    <t>Anticipated Risks &amp; Obstacles</t>
  </si>
  <si>
    <t>Key Performance Indicators</t>
  </si>
  <si>
    <t>Action Item</t>
  </si>
  <si>
    <t>Reason</t>
  </si>
  <si>
    <t>Accountable</t>
  </si>
  <si>
    <t>Origin</t>
  </si>
  <si>
    <t>Created</t>
  </si>
  <si>
    <t>Start</t>
  </si>
  <si>
    <t>Due</t>
  </si>
  <si>
    <t>Done</t>
  </si>
  <si>
    <t>Notes</t>
  </si>
  <si>
    <t>Risk / Issue</t>
  </si>
  <si>
    <t>Date Created</t>
  </si>
  <si>
    <t>Date Due</t>
  </si>
  <si>
    <t>Description</t>
  </si>
  <si>
    <t>Mitigation Plan</t>
  </si>
  <si>
    <t>Primary Owner</t>
  </si>
  <si>
    <t>Question / Decision</t>
  </si>
  <si>
    <t>Outcome</t>
  </si>
  <si>
    <t>Question</t>
  </si>
  <si>
    <t>AI Status</t>
  </si>
  <si>
    <t>QRID Status</t>
  </si>
  <si>
    <t>Anticipated vs. Actual Completed by Today's Date</t>
  </si>
  <si>
    <t>Jasper Frank</t>
  </si>
  <si>
    <t>Matt Kiehnle</t>
  </si>
  <si>
    <t>Anticipated</t>
  </si>
  <si>
    <t>Actual</t>
  </si>
  <si>
    <t>Total Tasks</t>
  </si>
  <si>
    <t>Agency</t>
  </si>
  <si>
    <t>Decision Rights</t>
  </si>
  <si>
    <t>Approval Required</t>
  </si>
  <si>
    <t>Consulted</t>
  </si>
  <si>
    <t>N/A</t>
  </si>
  <si>
    <t>Project Member Name</t>
  </si>
  <si>
    <t>Progress:</t>
  </si>
  <si>
    <t>Metric #</t>
  </si>
  <si>
    <t>Metric</t>
  </si>
  <si>
    <t>Definition</t>
  </si>
  <si>
    <t>Data Source</t>
  </si>
  <si>
    <t>Person Responsible</t>
  </si>
  <si>
    <t>Target Value</t>
  </si>
  <si>
    <t>Target Goal</t>
  </si>
  <si>
    <t>Target Date</t>
  </si>
  <si>
    <t>Frequency</t>
  </si>
  <si>
    <t># of Overdue Applications in State Hands</t>
  </si>
  <si>
    <t># of applications pending after receipt from client that are workable by the State for more than 90 days</t>
  </si>
  <si>
    <t>RIB Tableau KPI</t>
  </si>
  <si>
    <t>XYZ</t>
  </si>
  <si>
    <t>Weekly</t>
  </si>
  <si>
    <t>10/14/2018</t>
  </si>
  <si>
    <t>10/21/2018</t>
  </si>
  <si>
    <t>10/28/2018</t>
  </si>
  <si>
    <t>11/4/2018</t>
  </si>
  <si>
    <t>Daily</t>
  </si>
  <si>
    <t>Monthly</t>
  </si>
  <si>
    <t>Quarterly</t>
  </si>
  <si>
    <t>Anticipated vs. Actual Rate of Completion as of Today (Overall % and Task Count)</t>
  </si>
  <si>
    <t>New Issues or Stalled Action Items:</t>
  </si>
  <si>
    <t>Cross-Agency Impact:</t>
  </si>
  <si>
    <t>Escalations Suggested:</t>
  </si>
  <si>
    <t>[Test text]</t>
  </si>
  <si>
    <t>End Date:</t>
  </si>
  <si>
    <t>D</t>
  </si>
  <si>
    <t>O</t>
  </si>
  <si>
    <t>Please use this space to report qualitiative updates.</t>
  </si>
  <si>
    <t>BHDDH</t>
  </si>
  <si>
    <t>DCYF</t>
  </si>
  <si>
    <t>Deloitte</t>
  </si>
  <si>
    <t>DHS</t>
  </si>
  <si>
    <t>EOHHS</t>
  </si>
  <si>
    <t>HSRI</t>
  </si>
  <si>
    <t>Medicaid</t>
  </si>
  <si>
    <t>RIDOH</t>
  </si>
  <si>
    <t>Maria Narishkin</t>
  </si>
  <si>
    <t>Transportation Transition</t>
  </si>
  <si>
    <t>Jason Lyon</t>
  </si>
  <si>
    <t>Kristin Sousa</t>
  </si>
  <si>
    <t>EOHHS Deputy Director</t>
  </si>
  <si>
    <t>Transportation Team Lead</t>
  </si>
  <si>
    <t>Transportation Team Manager</t>
  </si>
  <si>
    <t>Mario Olivieri</t>
  </si>
  <si>
    <t>January Angeles</t>
  </si>
  <si>
    <t>Implementation of new vendor contract including readiness and operations for the Medicaid non-emergency Medical Transportation program, the Elderly Transportation Program and transportation for TANF recipients</t>
  </si>
  <si>
    <t>Stakeholder Engagement/Communications</t>
  </si>
  <si>
    <t>Identify office location</t>
  </si>
  <si>
    <t>Ensure the location complies with contract requirements</t>
  </si>
  <si>
    <t>Ensure broker is licensed in RI</t>
  </si>
  <si>
    <t>Ensure broker is registered as a state vendor</t>
  </si>
  <si>
    <t>Review and approve key management positions to be located in RI</t>
  </si>
  <si>
    <t>Staffing P&amp;P Review</t>
  </si>
  <si>
    <t>Staffing Implementation Plan</t>
  </si>
  <si>
    <t>Received</t>
  </si>
  <si>
    <t>Eligibility</t>
  </si>
  <si>
    <t>Contract Compliance</t>
  </si>
  <si>
    <t>Stakeholder engagement</t>
  </si>
  <si>
    <t>Operations</t>
  </si>
  <si>
    <t>Monitor and ensure TP supply adequacy</t>
  </si>
  <si>
    <t>Review FWA policy</t>
  </si>
  <si>
    <t>Approve TP contract template</t>
  </si>
  <si>
    <t>Test enrollment file transfer for Medicaid Eligibility (834)</t>
  </si>
  <si>
    <t>Test enrollment file transfer for TANF Eligibility</t>
  </si>
  <si>
    <t>EOHHS Meeting with RIPTA</t>
  </si>
  <si>
    <t>10% pre and post verification partnering with EOHHS - what is the timeline for post-trip verification - change the percentage</t>
  </si>
  <si>
    <t>11/8 MTM Meeting</t>
  </si>
  <si>
    <t>10% would take 4 full-time positions, can we decrease the percentage or give encounter data to MTM to use for trip verification</t>
  </si>
  <si>
    <t>MTM to use for provider recruitment effort</t>
  </si>
  <si>
    <t>Eligibility Verification</t>
  </si>
  <si>
    <t>Bus Pass technology</t>
  </si>
  <si>
    <t>Review and approve P&amp;P for TP monitoring, corrective action, termination…</t>
  </si>
  <si>
    <t>Provide encounter Data to MTM</t>
  </si>
  <si>
    <t>Staffing</t>
  </si>
  <si>
    <t>Review and approve staff training curriculum</t>
  </si>
  <si>
    <t>Have there been meetings or communication with MTM's Reveal Team?</t>
  </si>
  <si>
    <t>Review and approve TP manual</t>
  </si>
  <si>
    <t>Mario</t>
  </si>
  <si>
    <t>DPUC Standards must be in contract</t>
  </si>
  <si>
    <t>Marlanea Peabody</t>
  </si>
  <si>
    <t>Stakeholder Engagement/Systems</t>
  </si>
  <si>
    <t xml:space="preserve">Stakeholder Engagement </t>
  </si>
  <si>
    <t>Brenna McCabe and Diana Beaton</t>
  </si>
  <si>
    <t>Policy and Compliance</t>
  </si>
  <si>
    <t>Meghan Ruane and Ave Houston</t>
  </si>
  <si>
    <t>Ensure pathway to send capitation payments for Medicaid members to MTM</t>
  </si>
  <si>
    <t>Ensure pathway to send payments for the ETP program</t>
  </si>
  <si>
    <t>Ensure pathway to send payments for TANF program</t>
  </si>
  <si>
    <t>Receive Broker certification of truthfulness</t>
  </si>
  <si>
    <t>Receive Broker certification of Legality</t>
  </si>
  <si>
    <t>Receive Broker insurance endorsement</t>
  </si>
  <si>
    <t>Receive Performance Bond</t>
  </si>
  <si>
    <t>Receive Broker Professional Liability Insurance</t>
  </si>
  <si>
    <t>Receive Broker Workers' Compensation insurance</t>
  </si>
  <si>
    <t>Receive Broker Comprehensive Liability Insurance</t>
  </si>
  <si>
    <t>Receive Broker Property Damage Insurance</t>
  </si>
  <si>
    <t>Receive Broker Errors and Omissions insurance</t>
  </si>
  <si>
    <t>Receive Broker automobile Liability</t>
  </si>
  <si>
    <t>Broker's Ombudsman to be located in Rhode Island by end of 2019 Q1</t>
  </si>
  <si>
    <t>Review and approve Quality Assurance Policy</t>
  </si>
  <si>
    <t>Ensure pathway for assessing liquidated damages to Broker</t>
  </si>
  <si>
    <t>Policies and Procedures, Requirements, Compliance and Reporting</t>
  </si>
  <si>
    <t>Systems implementation and data transfers (LogistiCare, MTM and EOHHS)</t>
  </si>
  <si>
    <t>Broker's disclosure of ownership and control interest</t>
  </si>
  <si>
    <t>Jason</t>
  </si>
  <si>
    <t>Review and approve Complaint resolution policy</t>
  </si>
  <si>
    <t>Review and approve broker marketing materials</t>
  </si>
  <si>
    <t>Review and approve written material</t>
  </si>
  <si>
    <t>EOHHS Financial</t>
  </si>
  <si>
    <t>Verify CCRs' multilingual capacity</t>
  </si>
  <si>
    <t>Ensure availability of Telephone Device for the Deaf (TDD)</t>
  </si>
  <si>
    <t>Promulgation of Transportation Policy</t>
  </si>
  <si>
    <t>CMS Approval of Transportation SPA</t>
  </si>
  <si>
    <t>Tarah Provencal</t>
  </si>
  <si>
    <t>Melody Lawrence</t>
  </si>
  <si>
    <t>* Requires weekly updates</t>
  </si>
  <si>
    <t>10/30/2018 Requesting extension on the delivery of this Manual – SB- MTM</t>
  </si>
  <si>
    <t>EOHHS granted 90 day grace period from start of contract</t>
  </si>
  <si>
    <t>Review and approve P&amp;P for TP vehicle compliance including PUC license, ADA compliance and vehicle inspection process and forms</t>
  </si>
  <si>
    <t>Received vehicle inspection guidelines and inspection form</t>
  </si>
  <si>
    <t>Review and approve P&amp;P for TP credentialing including background checks, review of CMS's List of Excluded Individuals and the System for Award Management</t>
  </si>
  <si>
    <t>Submitted with proposal</t>
  </si>
  <si>
    <t>Received language attestation doc</t>
  </si>
  <si>
    <t>Approve MTM financial reporting policy and templates</t>
  </si>
  <si>
    <t>ADA Eligibility RIPTA database sharing</t>
  </si>
  <si>
    <t>Provide current usage member data from LGTC to MTM</t>
  </si>
  <si>
    <t>Monitor and review GEO access map form MTM</t>
  </si>
  <si>
    <t>Transfer of toll-free number(s) from LGTC to MTM or acquire new numbers</t>
  </si>
  <si>
    <t>State Policy</t>
  </si>
  <si>
    <t>State Plan</t>
  </si>
  <si>
    <t>Risk</t>
  </si>
  <si>
    <t>LGTC not providing member files</t>
  </si>
  <si>
    <t>Marlanea is lead in systems</t>
  </si>
  <si>
    <t>Dialysis Meeting</t>
  </si>
  <si>
    <t>Consumer Advisory Committee Meeting</t>
  </si>
  <si>
    <t>Transition Update</t>
  </si>
  <si>
    <t>MTM Meet &amp; Greet</t>
  </si>
  <si>
    <t xml:space="preserve">9-10:30 am
</t>
  </si>
  <si>
    <t>Stakeholder/Advocate Meeting</t>
  </si>
  <si>
    <t>Transition overview</t>
  </si>
  <si>
    <t>MTM Meet-and-Greet/Overview</t>
  </si>
  <si>
    <t>Update, if asked</t>
  </si>
  <si>
    <t>Transition update</t>
  </si>
  <si>
    <t>Update, as needed</t>
  </si>
  <si>
    <t>General Information (MTM)</t>
  </si>
  <si>
    <t>TBD</t>
  </si>
  <si>
    <t>Mike C.</t>
  </si>
  <si>
    <t>January and Kristin</t>
  </si>
  <si>
    <t>Managed Care Organizations &amp; Dental Meeting</t>
  </si>
  <si>
    <t>Long Term Care Coordinating Council (LTCCC) Meeting</t>
  </si>
  <si>
    <t>Substance Use and Leadership Council Meeting</t>
  </si>
  <si>
    <t>Assisted Living Providers Meeting</t>
  </si>
  <si>
    <t>Internal email to EOHHS, BHDDH, DEA, DHS staff meeting</t>
  </si>
  <si>
    <t>Adult Day Meeting</t>
  </si>
  <si>
    <t>EOHHS Task Force Meeting</t>
  </si>
  <si>
    <t>Home Care Meeting</t>
  </si>
  <si>
    <t>Nursing Homes Meeting</t>
  </si>
  <si>
    <t>FQHCs Meeting</t>
  </si>
  <si>
    <t>Children’s Services Providers Meeting</t>
  </si>
  <si>
    <t>Hospitals/HARI Meeting</t>
  </si>
  <si>
    <t>Long-Term Care Coordinating Council (LTCCC) Meeting</t>
  </si>
  <si>
    <t>Federally recognized tribes Meeting</t>
  </si>
  <si>
    <t>DEA Providers Meeting</t>
  </si>
  <si>
    <t>Senior Centers Meeting</t>
  </si>
  <si>
    <t>MTM Town Hall Meeting</t>
  </si>
  <si>
    <t>DXC Listservs Meeting</t>
  </si>
  <si>
    <t>Acquire information from encounter data and facilities, open medical necessity for 3 or 6 months</t>
  </si>
  <si>
    <t>Data from LGTC - going to stakeholder, discuss with stakeholders to have stakeholders discuss with logisticare.
Can we get some information from TPs
Open medical necessity for 6 months - no check needed
List of all providers from DXC - Marlanea will send email
Past 3 month history extract - to be used for volume for adequate network and to prepopulate
Toll free numbers - Slide with a missing phone number. New phone number effective 12/18. Get a number by next week.
Transition language in amendment.
Get encounter data
Get phone number - quick turn around, we can wait until next week. Communication about phone number by the end of November (stakeholder)
Get info from facilities
Meeting being set up with RIPTA for RIPTA bus pass plan (Wednesday)
Ombudsman request - 1st quarter January ok with that</t>
  </si>
  <si>
    <t>Marlanea</t>
  </si>
  <si>
    <t>To provide data to MTM</t>
  </si>
  <si>
    <t>11/9 Internal Meeting</t>
  </si>
  <si>
    <t>Support</t>
  </si>
  <si>
    <t>Transportation network adequacy and access</t>
  </si>
  <si>
    <t>Broker requirements</t>
  </si>
  <si>
    <t>Regulations and Policy</t>
  </si>
  <si>
    <t>Get list of all medical providers from DXC</t>
  </si>
  <si>
    <t>Steve
DXC</t>
  </si>
  <si>
    <t>With Vendor</t>
  </si>
  <si>
    <t>Mario
Ave</t>
  </si>
  <si>
    <t>Meghan</t>
  </si>
  <si>
    <t>Ave
Mario</t>
  </si>
  <si>
    <t>Brenna</t>
  </si>
  <si>
    <t>Purchasing</t>
  </si>
  <si>
    <t>State approved broker's ombudsman to be located in RI by end of 2019 Q1</t>
  </si>
  <si>
    <t>January
Kristin</t>
  </si>
  <si>
    <t>Kathy
Corsino</t>
  </si>
  <si>
    <t>Finance</t>
  </si>
  <si>
    <t>EOHHS to provide contact information and ensure connection between MTM and MCOs for coordination of services with MCOs</t>
  </si>
  <si>
    <t>EOHHS to provide contact information and ensure connection between MTM and high-utilizing providers for coordination of services with high-utilizing providers (Adult day, Dialysis, SUD, etc.)</t>
  </si>
  <si>
    <t>EOHHS to provide contact information and ensure connection between MTM and RIPTA for coordination of services with RIPTA's RIde Program</t>
  </si>
  <si>
    <t>Marketing material review</t>
  </si>
  <si>
    <t>Review proposed report templates and ensure they meet contract requirements</t>
  </si>
  <si>
    <t>Received pre-trip inspection report, vehicle inspection report and guidelines - EOHHS Approved</t>
  </si>
  <si>
    <t>Received Policy, EOHHS Approved</t>
  </si>
  <si>
    <t>Received MTM RI Cert of good standing</t>
  </si>
  <si>
    <t>Received MTM RI Enrollment Status</t>
  </si>
  <si>
    <t>Staffing plan submitted with contract</t>
  </si>
  <si>
    <t>MTM to consider employing from RI Works, RI Unemployment, M/WBE (P&amp;P)</t>
  </si>
  <si>
    <t>Review and approve Implementation Plan</t>
  </si>
  <si>
    <t>Operations/transition</t>
  </si>
  <si>
    <t>Received implementation plan (MTM Project Plan)</t>
  </si>
  <si>
    <t>Ensure compliance on AVL Capacity for vehicles (Written Attestation)</t>
  </si>
  <si>
    <t>Ensure RI operation is fully staffed (written attestation)</t>
  </si>
  <si>
    <t>Ensure Broker's ability to maintain records for 10 years (written attestation)</t>
  </si>
  <si>
    <t>Verify that telephone backup system is operational (written attestation)</t>
  </si>
  <si>
    <t>Review TP permits, licenses, insurance</t>
  </si>
  <si>
    <t>Ensure Automatic call distributor (ACD) is operational (written attestation) including call flow routing, call tracking and call extraction and reporting</t>
  </si>
  <si>
    <t>Review and approve Mobile Apps (written attestation)</t>
  </si>
  <si>
    <t>Ensure Broker's ability to maintain confidential information (written attestation)</t>
  </si>
  <si>
    <t>Tom Bouchard</t>
  </si>
  <si>
    <t>Document Name</t>
  </si>
  <si>
    <t>Date Due to EOHHS</t>
  </si>
  <si>
    <t>Date Provided by MTM</t>
  </si>
  <si>
    <t>Date Reviewed By EOHHS</t>
  </si>
  <si>
    <t>Reviewed By</t>
  </si>
  <si>
    <t>Approved?</t>
  </si>
  <si>
    <t>Date Sent back to MTM</t>
  </si>
  <si>
    <t>Date Updated Document Received</t>
  </si>
  <si>
    <t>Date Reviewed</t>
  </si>
  <si>
    <t>Type of document/ proof of compliance</t>
  </si>
  <si>
    <t>Lease</t>
  </si>
  <si>
    <t>License</t>
  </si>
  <si>
    <t>MTM RI Cert of Good Standing</t>
  </si>
  <si>
    <t>Registration / Written Attestation</t>
  </si>
  <si>
    <t>MTM RI Enrollment Status</t>
  </si>
  <si>
    <t>Written Attestation</t>
  </si>
  <si>
    <t>Staffing plan</t>
  </si>
  <si>
    <t>Submitted with Contract</t>
  </si>
  <si>
    <t>P&amp;P</t>
  </si>
  <si>
    <t>RI Works Contracts and Recruiting Info</t>
  </si>
  <si>
    <t>Still need Unemployment/M/WBE</t>
  </si>
  <si>
    <t>Provided 2018 Compliance Plan</t>
  </si>
  <si>
    <t>RI NEMT Implementation</t>
  </si>
  <si>
    <t>Comm &amp; Education Plan, Facility Implementation, Town Hall sign-in, Facility intro letter, MTM Overview presentation, State Resource guide</t>
  </si>
  <si>
    <t>Provided in outreach plan</t>
  </si>
  <si>
    <t>Same as 4.01 plus: VOC Presentation</t>
  </si>
  <si>
    <t>Weekly Updates</t>
  </si>
  <si>
    <t>Weekly Written Updates</t>
  </si>
  <si>
    <t>Yes</t>
  </si>
  <si>
    <t>Contract</t>
  </si>
  <si>
    <t>Contracts</t>
  </si>
  <si>
    <t>GeoAccess Map</t>
  </si>
  <si>
    <t>Daily pre-trip inspection report</t>
  </si>
  <si>
    <t>Vehicle Inspection and guidelines, RI vehicle inspection form</t>
  </si>
  <si>
    <t>Certification</t>
  </si>
  <si>
    <t>2018 Quality Assurance Program</t>
  </si>
  <si>
    <t>RI Disclosure of Ownership</t>
  </si>
  <si>
    <t>As Documented</t>
  </si>
  <si>
    <t>RI Postcard Text, RI Website Text</t>
  </si>
  <si>
    <t>RI ACA Language Insert</t>
  </si>
  <si>
    <t>FWA Integrity Plan</t>
  </si>
  <si>
    <t>Language Attestation</t>
  </si>
  <si>
    <t>.</t>
  </si>
  <si>
    <t>Mario
Meghan</t>
  </si>
  <si>
    <t>Ave
Meghan</t>
  </si>
  <si>
    <t>Approved ?</t>
  </si>
  <si>
    <t>Reviewed  By</t>
  </si>
  <si>
    <t xml:space="preserve">Notes </t>
  </si>
  <si>
    <t>TP Appendix B</t>
  </si>
  <si>
    <t>TP Helpdesk</t>
  </si>
  <si>
    <t>MTM Provider Audit</t>
  </si>
  <si>
    <t xml:space="preserve">11.12.18: sent clarification 11.9.18 on the intent of this certification. Based on MTM legal review, MTM attested to this by signing the contract. </t>
  </si>
  <si>
    <t>Compliance plan</t>
  </si>
  <si>
    <t>Sent in lieu of staffing plan</t>
  </si>
  <si>
    <t>Must still approve vehicle inspection form</t>
  </si>
  <si>
    <t>Level of Need - Standard</t>
  </si>
  <si>
    <t>Level of Need - Ambulance</t>
  </si>
  <si>
    <t>MTM Incoming call guide</t>
  </si>
  <si>
    <t>Generic RFI</t>
  </si>
  <si>
    <t>GMR Trip Log doc</t>
  </si>
  <si>
    <t>Steve
DXC - Steve Fugate</t>
  </si>
  <si>
    <t>RI Provider Handbook</t>
  </si>
  <si>
    <t>Audit Recoupment Letter</t>
  </si>
  <si>
    <t>MTM Certificates of insurance</t>
  </si>
  <si>
    <t>Warranties section of contract</t>
  </si>
  <si>
    <t>yes</t>
  </si>
  <si>
    <t>Not started, will complete after go-live in the spring</t>
  </si>
  <si>
    <t>Test and verify broker's ability for 837 Encounter data submission</t>
  </si>
  <si>
    <t>Review P&amp;P for retroactive eligibility claims processing</t>
  </si>
  <si>
    <t xml:space="preserve">Provided in outreach plan - MCOs are not specifically mentioned in the outreach plan but MTM includes MCOs as part of their outreach plan when directed by client
</t>
  </si>
  <si>
    <t>RIPTA and MTM Meeting</t>
  </si>
  <si>
    <t>Set up weekly meeting with EOHHS and LGTC</t>
  </si>
  <si>
    <t>DXC is preparing data
11/16 5 encounter files were sent to DXC with member information</t>
  </si>
  <si>
    <t>Review TANF Rules</t>
  </si>
  <si>
    <t>No</t>
  </si>
  <si>
    <t>Received RI ACA Language insert
11/16 Sent back to MTM with edits</t>
  </si>
  <si>
    <t>No
Comm/ed plan with Comm team</t>
  </si>
  <si>
    <t>Diana</t>
  </si>
  <si>
    <t>Disaster Recovery</t>
  </si>
  <si>
    <t>Ave</t>
  </si>
  <si>
    <t>11/19 Jason sent comments to MTM on Presentation</t>
  </si>
  <si>
    <t>Bus Letter</t>
  </si>
  <si>
    <t xml:space="preserve">Meeting with All Other Providers (Waiver Group)/Personal Choice/Care Mgmt </t>
  </si>
  <si>
    <t>Received FWA plan, EOHHS Approved
Meghan sent a list of P&amp;Ps referenced in the FWA integrity plan
11/20 List sent to MTM</t>
  </si>
  <si>
    <r>
      <t xml:space="preserve">Provided in Outreach Plan -  Identify Key Stakeholders (Advocacy Groups/Legislators/NEMT Advisory Committee), Federally Recognized Tribes, Refugee Populations, Health Care Providers, Provider Associations, Community Base Organizations, Consumer Representatives Discuss with EOHHS any special needs groups – MTM 
</t>
    </r>
    <r>
      <rPr>
        <sz val="9"/>
        <color rgb="FF00B050"/>
        <rFont val="Garamond"/>
        <family val="1"/>
      </rPr>
      <t>11/20 Maria emailed Diana to add AEs to stakeholder list</t>
    </r>
  </si>
  <si>
    <t>11/19 MTM Stated that they use global 711 for this service. Kristin is ok with this but this information needs to be advertised</t>
  </si>
  <si>
    <t>Jason to contact LGTC for scheduling, invite sent for Wednesdays at 3:00PM</t>
  </si>
  <si>
    <t>Steve
DXC
Jason</t>
  </si>
  <si>
    <t>Update TANF eligibility files to include dependent information</t>
  </si>
  <si>
    <t>Steve
Bridges</t>
  </si>
  <si>
    <r>
      <t xml:space="preserve">MTM is setting up a SFTP site for file transfers
Steve is communicating with MTM re: questions on TANF files
</t>
    </r>
    <r>
      <rPr>
        <sz val="10"/>
        <color rgb="FF00B050"/>
        <rFont val="Calibri"/>
        <family val="2"/>
        <scheme val="minor"/>
      </rPr>
      <t/>
    </r>
  </si>
  <si>
    <t>Steve
Bridges/ Deloite</t>
  </si>
  <si>
    <t>11/16 DXC check to see if it was received and MTM will send a list of questions by end of day. Second test file to go our 12/6</t>
  </si>
  <si>
    <t>MTM to sent provider files to DXC</t>
  </si>
  <si>
    <t>Review/approve bus letter</t>
  </si>
  <si>
    <t>Review/approve Audit recoupment letter</t>
  </si>
  <si>
    <t>Review/approve disaster recovery plan</t>
  </si>
  <si>
    <t>Review/approve GMR Trip log</t>
  </si>
  <si>
    <t>Review/approve incident/accident report form</t>
  </si>
  <si>
    <t>Review/approve LON Ambulance</t>
  </si>
  <si>
    <t>Review/approve LON Standard</t>
  </si>
  <si>
    <t>Review/approve Generic RFI</t>
  </si>
  <si>
    <t>Review/approve MTM Incoming call guide</t>
  </si>
  <si>
    <t>Review/approve MTM Provider Audit</t>
  </si>
  <si>
    <t>Review/approve TP Helpdesk</t>
  </si>
  <si>
    <t>Brenna, Diana
Meghan and Ave</t>
  </si>
  <si>
    <t xml:space="preserve">Establish contact and open communication with public transit entities/ADA para-transit providers, escalate information to Network Management Community Outreach collaborates with Logistics to provide necessary information regarding fixed route and ADA information. - MTM
</t>
  </si>
  <si>
    <t>Bus Pass distribution</t>
  </si>
  <si>
    <t>Marlanea, January, Lissa, Diana</t>
  </si>
  <si>
    <t>Marlanea,  Mario, Mike</t>
  </si>
  <si>
    <t>DXC/Confirmed</t>
  </si>
  <si>
    <t>TBD DEC</t>
  </si>
  <si>
    <t>Confirmed 10-11:30 am</t>
  </si>
  <si>
    <t>Mario, Marlanea</t>
  </si>
  <si>
    <t>Confirmed 1-2:30 DXC</t>
  </si>
  <si>
    <t>DXC</t>
  </si>
  <si>
    <t>Confirmed, Child and Family in Providence</t>
  </si>
  <si>
    <t>SUMHLC Provider meeting</t>
  </si>
  <si>
    <t>Outreach</t>
  </si>
  <si>
    <t>9-10:30 SUMHLC - Confirmed</t>
  </si>
  <si>
    <t>Kristin</t>
  </si>
  <si>
    <t>Resident Service Coordinators meeting</t>
  </si>
  <si>
    <t>Respond to request for grace period for post-trip verification requirements</t>
  </si>
  <si>
    <t>Broker Requirements</t>
  </si>
  <si>
    <t>Review MTM's list of providers from which they acquired standing order information</t>
  </si>
  <si>
    <t>Standing orders</t>
  </si>
  <si>
    <t>Ops Meeting</t>
  </si>
  <si>
    <t>Review determination on dialysis center transportation modes review by MTM</t>
  </si>
  <si>
    <t>Dialysis transport</t>
  </si>
  <si>
    <t xml:space="preserve">Decide on MTM's request for post trip verification to be done through EOHHS and Medicaid medical claims </t>
  </si>
  <si>
    <t>Post trip verification</t>
  </si>
  <si>
    <t>Marlanea tabled this until after readiness - 90 post go live</t>
  </si>
  <si>
    <t>Monitor number and types of TP contracts executed</t>
  </si>
  <si>
    <t>* Requires weekly updates
11/20 EOHHS requested copy of signed contracts</t>
  </si>
  <si>
    <t>Network adequacy</t>
  </si>
  <si>
    <t>Transition of toll free number from LGTC</t>
  </si>
  <si>
    <t>MTM to acquire new toll free number</t>
  </si>
  <si>
    <t>Marlanea to confirm acquisition of new toll free number with MTM by 11/14
11/19 LGTC/MTM/EOHHS conference call. LGTC will transfer main reservation number to MTM. Number to port on 12/17 at 6PM. LGTC to send port form by 11/20 and will get temporary number for 12/18-12/31. LGTC will send language for approval for post 1/1
11/21 LGTC sent number transfer documents to MTM</t>
  </si>
  <si>
    <t>Review and approve RI Operating Procedure Manual</t>
  </si>
  <si>
    <t>Review forms for Pre-trip verification</t>
  </si>
  <si>
    <t>Review forms for post-trip verification</t>
  </si>
  <si>
    <t>Brenna
Diana</t>
  </si>
  <si>
    <t>Diana
Jason
Meghan
Ave</t>
  </si>
  <si>
    <t>11/26 Jason to email MTM on approval of grace period</t>
  </si>
  <si>
    <t>As needed on Tuesdays' oversight meetings, have Mark put on agenda
Schedule separate meeting</t>
  </si>
  <si>
    <t>Send Medicaid Production File</t>
  </si>
  <si>
    <t>Send TANF Production File</t>
  </si>
  <si>
    <t>Send test Change file</t>
  </si>
  <si>
    <t>Del</t>
  </si>
  <si>
    <t>Bus pass distribution, Jason is setting up meeting
Scheduled (11/28 12:00pm)</t>
  </si>
  <si>
    <t>Comm and education plan: Website text, postcard text, town hall sign in, PPT…</t>
  </si>
  <si>
    <t>RI Postcard and RI Website text</t>
  </si>
  <si>
    <t>Received RI postcard and Website text 11/18 Maria requests completion by COB 11/19
11/20 January requests that Meghan/Ave review and approve
11/27 Postcard text to include TANF and ETP info</t>
  </si>
  <si>
    <t>11/13 Mario and Jason to send answers to stakeholder questions to January for review
11/19 Updated complete tracked changes regs sent to January
11/20 January sent final answers to legal for approval, Lisa Marinelli approved, 11/21 Tarah sending to ORR. 11/27 Tarah sent to ORR on 11/26 and turn around time is up to 30 days. She will get update from them</t>
  </si>
  <si>
    <t>11/19 Maria emailed Mel for update, CMS is waiting for final pages and will send the approval letter.
11/27 CMS unofficially approved, waiting for approval letter</t>
  </si>
  <si>
    <t>Not required</t>
  </si>
  <si>
    <t>Not due - grace period granted</t>
  </si>
  <si>
    <t>EOHHS granted 180 day grace period from start of contract
11/27 Mario to confirm with DXC/Fiscal that MTM would issue a check to EOHHS</t>
  </si>
  <si>
    <t>Bank info, ACH info complete</t>
  </si>
  <si>
    <t>11/27 Mario sent email to MTM requesting sample of monthly financial statement and will provide to Kathy for approval. Also reaffirming requirement of yearly audited review</t>
  </si>
  <si>
    <t xml:space="preserve">Mario to look into TANF Policy and rules for bus pass distribution to member or entire household.
11/21 Mario to follow up
11/27 January to escalate </t>
  </si>
  <si>
    <t>Ombudsman hired 12/3/18 start date</t>
  </si>
  <si>
    <t>Critical</t>
  </si>
  <si>
    <t>Review MTM's TP Claims processing function</t>
  </si>
  <si>
    <t>11/19 Jason sent some contact files
11/21 Jason sent follow up email to DXC
11/26 DXC to send file 
11/27 file review by Marlanea to be sent to MTM upon approval
11/28 Jason to send cleaned up list to MTM today</t>
  </si>
  <si>
    <t>Review and approve proposed driver ID badges</t>
  </si>
  <si>
    <t>Need data from DXC
11/28 Jason sent data to MTM</t>
  </si>
  <si>
    <t>Finalize bus pass distribution process</t>
  </si>
  <si>
    <t>Discuss during RIPTA meeting 11/28</t>
  </si>
  <si>
    <t>Does MTM have a template for this?
Not started, will complete after go-live in the spring</t>
  </si>
  <si>
    <t>Mark</t>
  </si>
  <si>
    <t xml:space="preserve">Review and approve proposed vehicle placard </t>
  </si>
  <si>
    <t>11/27 Maria to forward templates to Mark, Ave, Meghan, Mario, January, Marlanea</t>
  </si>
  <si>
    <t>MTM to provide weekly updates starting next ops meeting on 11/29
11/28 MTM Provided list of facilities they outreached to, 2 provided standing order lists
11/29 Marlanea requests information on other types of providers, not just Dialysis and Adult Day</t>
  </si>
  <si>
    <t>VA Meeting</t>
  </si>
  <si>
    <t>Received trade name certificate
Do we have copy of lease? 11/28 MTM Provided Lease</t>
  </si>
  <si>
    <t>11/27 MTM proposes 30 day period
11/28 Mario to forward to Brenna
11/29 Stacy confirmed 90 day CoC time from 1/1/19</t>
  </si>
  <si>
    <t xml:space="preserve">Review and approve MTM Website </t>
  </si>
  <si>
    <t>Discuss during meeting with MTM 11/27 and 11/29</t>
  </si>
  <si>
    <t>Mark
Lani</t>
  </si>
  <si>
    <t>Approve LGTC phone recording for 1/1</t>
  </si>
  <si>
    <t>Diana
Maria</t>
  </si>
  <si>
    <t>RI NEMT TPs - pushing back on contracting with MTM - can result in inadequate TP network</t>
  </si>
  <si>
    <t>Decision</t>
  </si>
  <si>
    <t>Decision on mailing the postcard as is or amending. Do we want to create a separate mailing?</t>
  </si>
  <si>
    <t>LGTC not cooperating with transition -LGTC shared documents and transitioned toll free number</t>
  </si>
  <si>
    <t>Signed by Patrick
11/20 Maria sent follow up email to Diana for update, moved to 11/27
11/30 Brenna sent final draft, edits sent back re: continuity of care
12/3 Patrick approved Memo, Brenna to send out to agencies.</t>
  </si>
  <si>
    <t>Meghan
Jason</t>
  </si>
  <si>
    <r>
      <t xml:space="preserve">Added requirements in action item at left
</t>
    </r>
    <r>
      <rPr>
        <sz val="9"/>
        <color rgb="FF8F3694"/>
        <rFont val="Calibri"/>
        <family val="2"/>
        <scheme val="minor"/>
      </rPr>
      <t>10/30/2018 Requesting extension on the delivery of this Manual – SB- MTM</t>
    </r>
  </si>
  <si>
    <r>
      <t xml:space="preserve">Confirmed, </t>
    </r>
    <r>
      <rPr>
        <sz val="9"/>
        <color rgb="FFFF0000"/>
        <rFont val="Calibri"/>
        <family val="2"/>
        <scheme val="minor"/>
      </rPr>
      <t>11/26 cancelled</t>
    </r>
  </si>
  <si>
    <r>
      <t xml:space="preserve">Concern with CCRs working from home.
</t>
    </r>
    <r>
      <rPr>
        <sz val="9"/>
        <color rgb="FF8F3694"/>
        <rFont val="Calibri"/>
        <family val="2"/>
        <scheme val="minor"/>
      </rPr>
      <t>10/30/18 MTM CCR staff will be located onsite at RI office. 1st training class slated for 11/12/18
Concern with HIPAA and privacy for remote people. Need clear policies.</t>
    </r>
  </si>
  <si>
    <r>
      <t xml:space="preserve">LGTC has SFTP site to use for file transfers.
11/27 MTM did not respond to Jason's email inquiry, Jason forwarded to Genevieve
</t>
    </r>
    <r>
      <rPr>
        <sz val="9"/>
        <color theme="1"/>
        <rFont val="Calibri"/>
        <family val="2"/>
        <scheme val="minor"/>
      </rPr>
      <t>EOHHS/LGTC Meeting scheduled for 11/28
11/29 meeting at 11:00am with Joe - Data expected by COB Friday 11/30</t>
    </r>
    <r>
      <rPr>
        <sz val="9"/>
        <color rgb="FFFF0000"/>
        <rFont val="Calibri"/>
        <family val="2"/>
        <scheme val="minor"/>
      </rPr>
      <t xml:space="preserve">
11/30 Data received from LGTC, reviewed by Steve, need Marlanea to review as well</t>
    </r>
  </si>
  <si>
    <t>11/27 Mario sent email to DHS CFO re issue with budget account
12/3 Waiting for Purchases approval</t>
  </si>
  <si>
    <t>State participation in call overflow, RHO call center (provider outreach LON and Standing orders)</t>
  </si>
  <si>
    <t>Discuss during meeting with MTM 11/28
12/3 Mario to set up a meeting with DPUC</t>
  </si>
  <si>
    <t>Communication</t>
  </si>
  <si>
    <t>Chart TP supply in comparison with LGTC</t>
  </si>
  <si>
    <t>TP Network</t>
  </si>
  <si>
    <t>DXC to send files 12/10 (evening)</t>
  </si>
  <si>
    <t>Create 2 separate mailings</t>
  </si>
  <si>
    <t>90 post implementation review</t>
  </si>
  <si>
    <t>DXC to send files by 10:00PM 12/8</t>
  </si>
  <si>
    <t>12/3 Brenna to draft letter and send to team for review by COB 12/4
12/4 Letter to be reviewed by Meghan/Ave and Legal, Mail room to be notified, Michelle to expedite translations and do mail merge. Letter to be sent out by COB 12/7</t>
  </si>
  <si>
    <t>Diana
Meghan/Ave
Legal</t>
  </si>
  <si>
    <t>12/4 Steve to contact MTM for test run and results</t>
  </si>
  <si>
    <t>RI NEMT contracts with MTM held up due to TP demands - 30% are contracted</t>
  </si>
  <si>
    <t>MTM suggests contracting with RIPTA
12/4 MTM/RI NEMT and EOHHS met and are followint up 12/5 re: possible MOU to satisfy both parties</t>
  </si>
  <si>
    <t xml:space="preserve">11/30 Ave sent her edits to Jason, Meghan will send hers w/e 12/7. Items marked for Jason and Mario to review.
12/4 about 95% complete
</t>
  </si>
  <si>
    <t>12/3 Focus on ambulance
30% of TP supply contracted</t>
  </si>
  <si>
    <t>Stakeholder outreach and development and review of member outreach understaffed</t>
  </si>
  <si>
    <t>Send approved postcard to Medicaid, ETP and TANF members</t>
  </si>
  <si>
    <t>Steve</t>
  </si>
  <si>
    <t>Room 235 Mike Jolin</t>
  </si>
  <si>
    <t>12-1 DXC Pending</t>
  </si>
  <si>
    <t>9-10 DXC - invite needs to be sent out]</t>
  </si>
  <si>
    <t>10-10:45 Warwick Library</t>
  </si>
  <si>
    <t>DXC Confirmed, check to see if on agenda</t>
  </si>
  <si>
    <t>For TPs</t>
  </si>
  <si>
    <t>Discuss during meeting with MTM 11/28
12/3 Mario to set up a meeting with DPUC
12/4 DPUC stated that there can only magnetic EOHHS placards on PMVs</t>
  </si>
  <si>
    <t>Approve continuity of care for mode of transportation plan</t>
  </si>
  <si>
    <t>Incident/Accident Report form</t>
  </si>
  <si>
    <t>Review/approve MTM Currency Welcome Letter no public transit GMR Letter</t>
  </si>
  <si>
    <t>MTM Currency Welcome Letter - no public transit (GMR Letter)</t>
  </si>
  <si>
    <t>Marlanea, Jason, Mike, Kristin</t>
  </si>
  <si>
    <r>
      <t xml:space="preserve">Lissa to touch base with Kim Rauch. MTM </t>
    </r>
    <r>
      <rPr>
        <sz val="9"/>
        <color rgb="FFFF0000"/>
        <rFont val="Calibri"/>
        <family val="2"/>
        <scheme val="minor"/>
      </rPr>
      <t>MTM asking for clarification on unemployment</t>
    </r>
    <r>
      <rPr>
        <sz val="9"/>
        <rFont val="Calibri"/>
        <family val="2"/>
        <scheme val="minor"/>
      </rPr>
      <t xml:space="preserve">, </t>
    </r>
    <r>
      <rPr>
        <sz val="9"/>
        <color rgb="FF8F3694"/>
        <rFont val="Calibri"/>
        <family val="2"/>
        <scheme val="minor"/>
      </rPr>
      <t>MTM requested extension for delivery of this manual, approved by EOHHS 10/30/18</t>
    </r>
  </si>
  <si>
    <t>EOHHS to provide contact information and ensure connection between MTM and AEs for coordination of services with Coordination of services with AEs</t>
  </si>
  <si>
    <t>Draft and send targeted member letter to exiting users in Medicaid and ETP Programs</t>
  </si>
  <si>
    <t>12/5 January confirmed with DXc that the TANF files sent to the broker includes all members of the household. EOHHS to inform MTM and clarify that members under the age of 5 do not need a bus pass.</t>
  </si>
  <si>
    <t>12/3 Postcard approved, MTM to print and send to all members + ETP + TANF
12/4 Member file from DXC needed
12/5 Medicaid member file shared with MTM on SFTP site - waiting for TANF file</t>
  </si>
  <si>
    <t>12/4 - to be discussed at 4:00pm meeting with Marlanea and MTM - discuss with MTM 12/6</t>
  </si>
  <si>
    <t>Meeting set with Lani, Kristin, Marlanea, January and Mark to create a business flow
12/3 Re-schedule meeting with Meg Carpinelli - waiting for her to send new date and time
12/6 Discuss with MTM</t>
  </si>
  <si>
    <t>Mario to email MTM fiscal re process
12/6 - Mario to follow up with MTM</t>
  </si>
  <si>
    <t>11/30 Maria to combine all questions into one doc
11/30 Dana reviewed and emailed back
12/6 Request FQA from MTM for distribution to agencies and stakeholder by 12/12</t>
  </si>
  <si>
    <t>12/4 MTM, RI NEMT and EOHHS met to discuss and will reconvene 12/5 with option of MOU to satisfy both parties
12/6 Meeting with MTM/RI NEMT and EOHHS</t>
  </si>
  <si>
    <t>Address provider questions (Adult Day) - MTM FQA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</si>
</sst>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d\-mmm;@"/>
    <numFmt numFmtId="165" formatCode="&quot;$&quot;#,##0"/>
    <numFmt numFmtId="166" formatCode="[$-409]d\-mmm\-yy;@"/>
    <numFmt numFmtId="167" formatCode="m/d/yy;@"/>
  </numFmts>
  <fonts count="49" x14ac:knownFonts="1">
    <font>
      <sz val="11"/>
      <color theme="1"/>
      <name val="Calibri"/>
      <family val="2"/>
      <scheme val="minor"/>
    </font>
    <font>
      <sz val="10"/>
      <color rgb="FF000000"/>
      <name val="Arial"/>
      <family val="2"/>
    </font>
    <font>
      <sz val="10"/>
      <color theme="1"/>
      <name val="Calibri"/>
      <family val="2"/>
      <scheme val="minor"/>
    </font>
    <font>
      <sz val="10"/>
      <color theme="0"/>
      <name val="Calibri"/>
      <family val="2"/>
      <scheme val="minor"/>
    </font>
    <font>
      <sz val="10"/>
      <color rgb="FF00B050"/>
      <name val="Calibri"/>
      <family val="2"/>
      <scheme val="minor"/>
    </font>
    <font>
      <sz val="10"/>
      <color rgb="FFFF0000"/>
      <name val="Calibri"/>
      <family val="2"/>
      <scheme val="minor"/>
    </font>
    <font>
      <sz val="8"/>
      <color theme="1"/>
      <name val="Calibri"/>
      <family val="2"/>
      <scheme val="minor"/>
    </font>
    <font>
      <sz val="9"/>
      <color theme="1"/>
      <name val="Calibri"/>
      <family val="2"/>
      <scheme val="minor"/>
    </font>
    <font>
      <b/>
      <sz val="9"/>
      <color theme="0"/>
      <name val="Calibri"/>
      <family val="2"/>
      <scheme val="minor"/>
    </font>
    <font>
      <sz val="9"/>
      <color theme="0"/>
      <name val="Calibri"/>
      <family val="2"/>
      <scheme val="minor"/>
    </font>
    <font>
      <b/>
      <sz val="9"/>
      <color theme="1"/>
      <name val="Calibri"/>
      <family val="2"/>
      <scheme val="minor"/>
    </font>
    <font>
      <sz val="9"/>
      <color rgb="FFFF0000"/>
      <name val="Calibri"/>
      <family val="2"/>
      <scheme val="minor"/>
    </font>
    <font>
      <b/>
      <sz val="9"/>
      <name val="Calibri"/>
      <family val="2"/>
      <scheme val="minor"/>
    </font>
    <font>
      <sz val="9"/>
      <name val="Calibri"/>
      <family val="2"/>
      <scheme val="minor"/>
    </font>
    <font>
      <sz val="8"/>
      <name val="Calibri"/>
      <family val="2"/>
      <scheme val="minor"/>
    </font>
    <font>
      <b/>
      <sz val="10"/>
      <color theme="1"/>
      <name val="Calibri"/>
      <family val="2"/>
      <scheme val="minor"/>
    </font>
    <font>
      <sz val="18"/>
      <color theme="1"/>
      <name val="Calibri"/>
      <family val="2"/>
      <scheme val="minor"/>
    </font>
    <font>
      <i/>
      <sz val="12"/>
      <name val="Calibri Light"/>
      <family val="2"/>
      <scheme val="major"/>
    </font>
    <font>
      <b/>
      <sz val="8"/>
      <name val="Calibri"/>
      <family val="2"/>
      <scheme val="minor"/>
    </font>
    <font>
      <b/>
      <sz val="10"/>
      <color rgb="FFFF0000"/>
      <name val="Calibri"/>
      <family val="2"/>
      <scheme val="minor"/>
    </font>
    <font>
      <b/>
      <sz val="10"/>
      <color theme="4"/>
      <name val="Calibri"/>
      <family val="2"/>
      <scheme val="minor"/>
    </font>
    <font>
      <b/>
      <sz val="10"/>
      <color rgb="FF7030A0"/>
      <name val="Calibri"/>
      <family val="2"/>
      <scheme val="minor"/>
    </font>
    <font>
      <sz val="10"/>
      <color theme="4"/>
      <name val="Calibri"/>
      <family val="2"/>
      <scheme val="minor"/>
    </font>
    <font>
      <b/>
      <sz val="9"/>
      <color theme="0" tint="-0.499984740745262"/>
      <name val="Calibri"/>
      <family val="2"/>
      <scheme val="minor"/>
    </font>
    <font>
      <sz val="10"/>
      <name val="Calibri"/>
      <family val="2"/>
      <scheme val="minor"/>
    </font>
    <font>
      <b/>
      <sz val="8"/>
      <color theme="1"/>
      <name val="Calibri"/>
      <family val="2"/>
      <scheme val="minor"/>
    </font>
    <font>
      <sz val="8"/>
      <color theme="0"/>
      <name val="Calibri"/>
      <family val="2"/>
      <scheme val="minor"/>
    </font>
    <font>
      <b/>
      <sz val="8"/>
      <color theme="0"/>
      <name val="Calibri"/>
      <family val="2"/>
      <scheme val="minor"/>
    </font>
    <font>
      <b/>
      <sz val="10"/>
      <color theme="7"/>
      <name val="Calibri"/>
      <family val="2"/>
      <scheme val="minor"/>
    </font>
    <font>
      <i/>
      <sz val="10"/>
      <color theme="1"/>
      <name val="Calibri"/>
      <family val="2"/>
      <scheme val="minor"/>
    </font>
    <font>
      <sz val="9"/>
      <color indexed="81"/>
      <name val="Tahoma"/>
      <family val="2"/>
    </font>
    <font>
      <sz val="11"/>
      <name val="Calibri"/>
      <family val="2"/>
      <scheme val="minor"/>
    </font>
    <font>
      <sz val="12"/>
      <name val="Calibri"/>
      <family val="2"/>
      <scheme val="minor"/>
    </font>
    <font>
      <b/>
      <sz val="16"/>
      <name val="Calibri"/>
      <family val="2"/>
      <scheme val="minor"/>
    </font>
    <font>
      <i/>
      <sz val="14"/>
      <name val="Calibri"/>
      <family val="2"/>
      <scheme val="minor"/>
    </font>
    <font>
      <sz val="9"/>
      <color rgb="FF8F3694"/>
      <name val="Garamond"/>
      <family val="1"/>
    </font>
    <font>
      <b/>
      <sz val="9"/>
      <color rgb="FF8F3694"/>
      <name val="Garamond"/>
      <family val="1"/>
    </font>
    <font>
      <b/>
      <sz val="10"/>
      <name val="Calibri"/>
      <family val="2"/>
      <scheme val="minor"/>
    </font>
    <font>
      <sz val="8"/>
      <color theme="1"/>
      <name val="Times New Roman"/>
      <family val="1"/>
    </font>
    <font>
      <sz val="8"/>
      <color rgb="FF00B050"/>
      <name val="Calibri"/>
      <family val="2"/>
      <scheme val="minor"/>
    </font>
    <font>
      <b/>
      <sz val="8"/>
      <color rgb="FF00B050"/>
      <name val="Calibri"/>
      <family val="2"/>
      <scheme val="minor"/>
    </font>
    <font>
      <sz val="9"/>
      <color rgb="FF00B050"/>
      <name val="Garamond"/>
      <family val="1"/>
    </font>
    <font>
      <b/>
      <sz val="10"/>
      <color theme="0"/>
      <name val="Calibri"/>
      <family val="2"/>
      <scheme val="minor"/>
    </font>
    <font>
      <sz val="10"/>
      <color theme="2" tint="-0.499984740745262"/>
      <name val="Calibri"/>
      <family val="2"/>
      <scheme val="minor"/>
    </font>
    <font>
      <sz val="10"/>
      <color rgb="FF7030A0"/>
      <name val="Calibri"/>
      <family val="2"/>
      <scheme val="minor"/>
    </font>
    <font>
      <i/>
      <sz val="10"/>
      <color rgb="FF00B050"/>
      <name val="Calibri"/>
      <family val="2"/>
      <scheme val="minor"/>
    </font>
    <font>
      <i/>
      <sz val="9"/>
      <color rgb="FF00B050"/>
      <name val="Calibri"/>
      <family val="2"/>
      <scheme val="minor"/>
    </font>
    <font>
      <sz val="9"/>
      <color theme="1"/>
      <name val="Calibri"/>
      <family val="2"/>
    </font>
    <font>
      <sz val="9"/>
      <color rgb="FF8F3694"/>
      <name val="Calibri"/>
      <family val="2"/>
      <scheme val="minor"/>
    </font>
  </fonts>
  <fills count="14">
    <fill>
      <patternFill patternType="none"/>
    </fill>
    <fill>
      <patternFill patternType="gray125"/>
    </fill>
    <fill>
      <patternFill patternType="solid">
        <fgColor theme="2"/>
        <bgColor indexed="64"/>
      </patternFill>
    </fill>
    <fill>
      <patternFill patternType="solid">
        <fgColor rgb="FF00B050"/>
        <bgColor indexed="64"/>
      </patternFill>
    </fill>
    <fill>
      <patternFill patternType="solid">
        <fgColor theme="1"/>
        <bgColor indexed="64"/>
      </patternFill>
    </fill>
    <fill>
      <patternFill patternType="solid">
        <fgColor theme="5"/>
        <bgColor indexed="64"/>
      </patternFill>
    </fill>
    <fill>
      <patternFill patternType="solid">
        <fgColor rgb="FF7030A0"/>
        <bgColor indexed="64"/>
      </patternFill>
    </fill>
    <fill>
      <patternFill patternType="solid">
        <fgColor theme="2" tint="-9.9978637043366805E-2"/>
        <bgColor indexed="64"/>
      </patternFill>
    </fill>
    <fill>
      <patternFill patternType="solid">
        <fgColor theme="4"/>
        <bgColor indexed="64"/>
      </patternFill>
    </fill>
    <fill>
      <patternFill patternType="solid">
        <fgColor theme="0"/>
        <bgColor indexed="64"/>
      </patternFill>
    </fill>
    <fill>
      <patternFill patternType="solid">
        <fgColor rgb="FFFF0000"/>
        <bgColor indexed="64"/>
      </patternFill>
    </fill>
    <fill>
      <patternFill patternType="solid">
        <fgColor theme="7"/>
        <bgColor indexed="64"/>
      </patternFill>
    </fill>
    <fill>
      <patternFill patternType="solid">
        <fgColor rgb="FF0070C0"/>
        <bgColor indexed="64"/>
      </patternFill>
    </fill>
    <fill>
      <patternFill patternType="solid">
        <fgColor theme="9" tint="0.59999389629810485"/>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style="thin">
        <color theme="0"/>
      </left>
      <right style="thin">
        <color theme="0"/>
      </right>
      <top/>
      <bottom style="thin">
        <color indexed="64"/>
      </bottom>
      <diagonal/>
    </border>
    <border>
      <left style="thin">
        <color theme="0"/>
      </left>
      <right/>
      <top style="thin">
        <color indexed="64"/>
      </top>
      <bottom/>
      <diagonal/>
    </border>
    <border>
      <left style="thin">
        <color theme="0"/>
      </left>
      <right style="thin">
        <color theme="0"/>
      </right>
      <top style="thin">
        <color indexed="64"/>
      </top>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right/>
      <top style="thin">
        <color theme="0"/>
      </top>
      <bottom style="thin">
        <color indexed="64"/>
      </bottom>
      <diagonal/>
    </border>
    <border>
      <left style="thin">
        <color theme="0"/>
      </left>
      <right/>
      <top style="thin">
        <color theme="0"/>
      </top>
      <bottom style="thin">
        <color theme="0"/>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style="thin">
        <color theme="0"/>
      </left>
      <right/>
      <top/>
      <bottom/>
      <diagonal/>
    </border>
    <border>
      <left/>
      <right style="thin">
        <color theme="0"/>
      </right>
      <top/>
      <bottom/>
      <diagonal/>
    </border>
    <border>
      <left/>
      <right style="thin">
        <color theme="0"/>
      </right>
      <top style="thin">
        <color indexed="64"/>
      </top>
      <bottom/>
      <diagonal/>
    </border>
    <border>
      <left style="thin">
        <color theme="0"/>
      </left>
      <right/>
      <top/>
      <bottom style="thin">
        <color indexed="64"/>
      </bottom>
      <diagonal/>
    </border>
    <border>
      <left/>
      <right style="thin">
        <color theme="0"/>
      </right>
      <top/>
      <bottom style="thin">
        <color indexed="64"/>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theme="0"/>
      </right>
      <top/>
      <bottom style="thin">
        <color theme="0"/>
      </bottom>
      <diagonal/>
    </border>
    <border>
      <left style="thin">
        <color theme="0"/>
      </left>
      <right/>
      <top/>
      <bottom style="thin">
        <color theme="0"/>
      </bottom>
      <diagonal/>
    </border>
    <border>
      <left/>
      <right/>
      <top/>
      <bottom style="thin">
        <color theme="0"/>
      </bottom>
      <diagonal/>
    </border>
    <border>
      <left/>
      <right style="thin">
        <color indexed="64"/>
      </right>
      <top style="thin">
        <color theme="0"/>
      </top>
      <bottom style="thin">
        <color theme="0"/>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indexed="64"/>
      </right>
      <top/>
      <bottom/>
      <diagonal/>
    </border>
    <border>
      <left style="thin">
        <color indexed="64"/>
      </left>
      <right style="thin">
        <color theme="0"/>
      </right>
      <top style="thin">
        <color indexed="64"/>
      </top>
      <bottom/>
      <diagonal/>
    </border>
    <border>
      <left style="thin">
        <color theme="0"/>
      </left>
      <right style="thin">
        <color indexed="64"/>
      </right>
      <top style="thin">
        <color indexed="64"/>
      </top>
      <bottom/>
      <diagonal/>
    </border>
    <border>
      <left style="thin">
        <color indexed="64"/>
      </left>
      <right style="thin">
        <color theme="0"/>
      </right>
      <top/>
      <bottom/>
      <diagonal/>
    </border>
    <border>
      <left style="thin">
        <color theme="0"/>
      </left>
      <right style="thin">
        <color indexed="64"/>
      </right>
      <top/>
      <bottom/>
      <diagonal/>
    </border>
    <border>
      <left style="thin">
        <color theme="0"/>
      </left>
      <right style="thin">
        <color indexed="64"/>
      </right>
      <top style="thin">
        <color theme="0"/>
      </top>
      <bottom style="thin">
        <color indexed="64"/>
      </bottom>
      <diagonal/>
    </border>
    <border>
      <left style="thin">
        <color theme="0"/>
      </left>
      <right/>
      <top style="thin">
        <color theme="0"/>
      </top>
      <bottom/>
      <diagonal/>
    </border>
    <border>
      <left style="thin">
        <color indexed="64"/>
      </left>
      <right style="thin">
        <color theme="0"/>
      </right>
      <top style="thin">
        <color theme="0"/>
      </top>
      <bottom style="thin">
        <color indexed="64"/>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indexed="64"/>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theme="0"/>
      </left>
      <right style="thin">
        <color theme="0"/>
      </right>
      <top style="thin">
        <color theme="0"/>
      </top>
      <bottom style="thin">
        <color indexed="64"/>
      </bottom>
      <diagonal/>
    </border>
    <border>
      <left style="thin">
        <color theme="1"/>
      </left>
      <right style="thin">
        <color theme="1"/>
      </right>
      <top style="thin">
        <color theme="1"/>
      </top>
      <bottom/>
      <diagonal/>
    </border>
    <border>
      <left style="thin">
        <color indexed="64"/>
      </left>
      <right style="thin">
        <color indexed="64"/>
      </right>
      <top/>
      <bottom style="thin">
        <color theme="0"/>
      </bottom>
      <diagonal/>
    </border>
    <border>
      <left style="thin">
        <color theme="1"/>
      </left>
      <right style="thin">
        <color theme="1"/>
      </right>
      <top/>
      <bottom/>
      <diagonal/>
    </border>
    <border>
      <left style="thin">
        <color theme="1"/>
      </left>
      <right/>
      <top/>
      <bottom/>
      <diagonal/>
    </border>
    <border>
      <left/>
      <right style="thin">
        <color theme="1"/>
      </right>
      <top/>
      <bottom/>
      <diagonal/>
    </border>
    <border>
      <left style="thin">
        <color theme="1"/>
      </left>
      <right style="thin">
        <color theme="1"/>
      </right>
      <top/>
      <bottom style="thin">
        <color indexed="64"/>
      </bottom>
      <diagonal/>
    </border>
    <border>
      <left style="thin">
        <color theme="1"/>
      </left>
      <right/>
      <top/>
      <bottom style="thin">
        <color indexed="64"/>
      </bottom>
      <diagonal/>
    </border>
    <border>
      <left/>
      <right style="thin">
        <color theme="1"/>
      </right>
      <top/>
      <bottom style="thin">
        <color indexed="64"/>
      </bottom>
      <diagonal/>
    </border>
    <border>
      <left/>
      <right/>
      <top style="thin">
        <color indexed="64"/>
      </top>
      <bottom style="thin">
        <color theme="0"/>
      </bottom>
      <diagonal/>
    </border>
    <border>
      <left/>
      <right style="thin">
        <color theme="0"/>
      </right>
      <top style="thin">
        <color indexed="64"/>
      </top>
      <bottom style="thin">
        <color theme="0"/>
      </bottom>
      <diagonal/>
    </border>
    <border>
      <left/>
      <right/>
      <top style="thin">
        <color theme="0"/>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left>
      <right/>
      <top style="thin">
        <color indexed="64"/>
      </top>
      <bottom style="thin">
        <color theme="0"/>
      </bottom>
      <diagonal/>
    </border>
    <border>
      <left/>
      <right style="thin">
        <color indexed="64"/>
      </right>
      <top/>
      <bottom style="thin">
        <color theme="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theme="0"/>
      </top>
      <bottom/>
      <diagonal/>
    </border>
    <border>
      <left/>
      <right style="thin">
        <color indexed="64"/>
      </right>
      <top style="thin">
        <color theme="0"/>
      </top>
      <bottom/>
      <diagonal/>
    </border>
    <border>
      <left style="thin">
        <color indexed="64"/>
      </left>
      <right/>
      <top style="thin">
        <color theme="2" tint="-9.9978637043366805E-2"/>
      </top>
      <bottom style="thin">
        <color indexed="64"/>
      </bottom>
      <diagonal/>
    </border>
    <border>
      <left/>
      <right/>
      <top style="thin">
        <color theme="2" tint="-9.9978637043366805E-2"/>
      </top>
      <bottom style="thin">
        <color indexed="64"/>
      </bottom>
      <diagonal/>
    </border>
    <border>
      <left/>
      <right style="thin">
        <color indexed="64"/>
      </right>
      <top style="thin">
        <color theme="2" tint="-9.9978637043366805E-2"/>
      </top>
      <bottom style="thin">
        <color indexed="64"/>
      </bottom>
      <diagonal/>
    </border>
  </borders>
  <cellStyleXfs count="2">
    <xf numFmtId="0" fontId="0" fillId="0" borderId="0"/>
    <xf numFmtId="0" fontId="1" fillId="0" borderId="0"/>
  </cellStyleXfs>
  <cellXfs count="367">
    <xf numFmtId="0" fontId="0" fillId="0" borderId="0" xfId="0"/>
    <xf numFmtId="0" fontId="7" fillId="0" borderId="0" xfId="0" applyFont="1"/>
    <xf numFmtId="0" fontId="10" fillId="0" borderId="0" xfId="0" applyFont="1" applyAlignment="1">
      <alignment vertical="center"/>
    </xf>
    <xf numFmtId="0" fontId="7" fillId="0" borderId="0" xfId="0" applyFont="1" applyAlignment="1">
      <alignment vertical="center"/>
    </xf>
    <xf numFmtId="0" fontId="10" fillId="0" borderId="0" xfId="0" applyFont="1"/>
    <xf numFmtId="0" fontId="8" fillId="0" borderId="0" xfId="0" applyFont="1" applyAlignment="1">
      <alignment vertical="center"/>
    </xf>
    <xf numFmtId="1" fontId="15" fillId="0" borderId="0" xfId="0" applyNumberFormat="1" applyFont="1"/>
    <xf numFmtId="1" fontId="2" fillId="0" borderId="0" xfId="0" applyNumberFormat="1" applyFont="1"/>
    <xf numFmtId="0" fontId="25" fillId="0" borderId="0" xfId="0" applyFont="1" applyAlignment="1">
      <alignment vertical="center"/>
    </xf>
    <xf numFmtId="0" fontId="2" fillId="0" borderId="0" xfId="0" applyFont="1" applyAlignment="1">
      <alignment vertical="center" wrapText="1"/>
    </xf>
    <xf numFmtId="0" fontId="9" fillId="0" borderId="25" xfId="0" applyFont="1" applyBorder="1" applyAlignment="1">
      <alignment horizontal="center" vertical="center" wrapText="1"/>
    </xf>
    <xf numFmtId="2" fontId="6" fillId="0" borderId="13" xfId="0" applyNumberFormat="1" applyFont="1" applyBorder="1" applyAlignment="1">
      <alignment horizontal="center" vertical="center" wrapText="1"/>
    </xf>
    <xf numFmtId="0" fontId="2" fillId="0" borderId="13" xfId="0" applyFont="1" applyBorder="1" applyAlignment="1">
      <alignment horizontal="center" vertical="center" wrapText="1"/>
    </xf>
    <xf numFmtId="164" fontId="2" fillId="0" borderId="13" xfId="0" applyNumberFormat="1" applyFont="1" applyBorder="1" applyAlignment="1">
      <alignment horizontal="center" vertical="center" wrapText="1"/>
    </xf>
    <xf numFmtId="0" fontId="2" fillId="0" borderId="13" xfId="0" applyFont="1" applyBorder="1" applyAlignment="1">
      <alignment horizontal="left" vertical="center" wrapText="1"/>
    </xf>
    <xf numFmtId="0" fontId="2" fillId="0" borderId="13" xfId="0" applyFont="1" applyBorder="1" applyAlignment="1">
      <alignment vertical="center" wrapText="1"/>
    </xf>
    <xf numFmtId="0" fontId="3" fillId="0" borderId="13" xfId="0" applyFont="1" applyBorder="1" applyAlignment="1">
      <alignment horizontal="center" vertical="center" wrapText="1"/>
    </xf>
    <xf numFmtId="0" fontId="7" fillId="0" borderId="25" xfId="0" applyFont="1" applyBorder="1" applyAlignment="1">
      <alignment horizontal="center" vertical="center" wrapText="1"/>
    </xf>
    <xf numFmtId="164" fontId="7" fillId="0" borderId="25" xfId="0" applyNumberFormat="1" applyFont="1" applyBorder="1" applyAlignment="1">
      <alignment horizontal="center" vertical="center" wrapText="1"/>
    </xf>
    <xf numFmtId="0" fontId="7" fillId="0" borderId="25" xfId="0" applyFont="1" applyBorder="1" applyAlignment="1">
      <alignment horizontal="left" vertical="center" wrapText="1"/>
    </xf>
    <xf numFmtId="2" fontId="6" fillId="0" borderId="0" xfId="0" applyNumberFormat="1" applyFont="1" applyAlignment="1">
      <alignment horizontal="center" vertical="center" wrapText="1"/>
    </xf>
    <xf numFmtId="0" fontId="2" fillId="0" borderId="0" xfId="0" applyFont="1" applyAlignment="1">
      <alignment horizontal="center" vertical="center" wrapText="1"/>
    </xf>
    <xf numFmtId="164" fontId="2" fillId="0" borderId="0" xfId="0" applyNumberFormat="1" applyFont="1" applyAlignment="1">
      <alignment horizontal="center" vertical="center" wrapText="1"/>
    </xf>
    <xf numFmtId="0" fontId="2" fillId="0" borderId="0" xfId="0" applyFont="1" applyAlignment="1">
      <alignment horizontal="left" vertical="center" wrapText="1"/>
    </xf>
    <xf numFmtId="0" fontId="26" fillId="0" borderId="0" xfId="0" applyFont="1" applyAlignment="1">
      <alignment horizontal="center"/>
    </xf>
    <xf numFmtId="0" fontId="6" fillId="0" borderId="0" xfId="0" applyFont="1" applyAlignment="1">
      <alignment horizontal="center"/>
    </xf>
    <xf numFmtId="0" fontId="6" fillId="0" borderId="1" xfId="0" applyFont="1" applyBorder="1" applyAlignment="1">
      <alignment horizontal="center"/>
    </xf>
    <xf numFmtId="1" fontId="6" fillId="0" borderId="1" xfId="0" applyNumberFormat="1" applyFont="1" applyBorder="1" applyAlignment="1">
      <alignment horizontal="center"/>
    </xf>
    <xf numFmtId="1" fontId="6" fillId="0" borderId="0" xfId="0" applyNumberFormat="1" applyFont="1" applyAlignment="1">
      <alignment horizontal="center"/>
    </xf>
    <xf numFmtId="0" fontId="27" fillId="4" borderId="1" xfId="0" applyFont="1" applyFill="1" applyBorder="1" applyAlignment="1">
      <alignment horizontal="center" vertical="center"/>
    </xf>
    <xf numFmtId="0" fontId="27" fillId="3" borderId="1" xfId="0" applyFont="1" applyFill="1" applyBorder="1" applyAlignment="1">
      <alignment horizontal="center" vertical="center"/>
    </xf>
    <xf numFmtId="0" fontId="27" fillId="8" borderId="1" xfId="0" applyFont="1" applyFill="1" applyBorder="1" applyAlignment="1">
      <alignment horizontal="center" vertical="center"/>
    </xf>
    <xf numFmtId="0" fontId="27" fillId="2" borderId="1" xfId="0" applyFont="1" applyFill="1" applyBorder="1" applyAlignment="1">
      <alignment horizontal="center" vertical="center"/>
    </xf>
    <xf numFmtId="0" fontId="25" fillId="9" borderId="1" xfId="0" applyFont="1" applyFill="1" applyBorder="1" applyAlignment="1">
      <alignment horizontal="center" vertical="center"/>
    </xf>
    <xf numFmtId="0" fontId="27" fillId="11" borderId="1" xfId="0" applyFont="1" applyFill="1" applyBorder="1" applyAlignment="1">
      <alignment horizontal="center" vertical="center"/>
    </xf>
    <xf numFmtId="0" fontId="27" fillId="5" borderId="1" xfId="0" applyFont="1" applyFill="1" applyBorder="1" applyAlignment="1">
      <alignment horizontal="center" vertical="center"/>
    </xf>
    <xf numFmtId="0" fontId="27" fillId="10" borderId="1" xfId="0" applyFont="1" applyFill="1" applyBorder="1" applyAlignment="1">
      <alignment horizontal="center" vertical="center"/>
    </xf>
    <xf numFmtId="165" fontId="27" fillId="5" borderId="1" xfId="0" applyNumberFormat="1" applyFont="1" applyFill="1" applyBorder="1" applyAlignment="1">
      <alignment horizontal="center" vertical="center"/>
    </xf>
    <xf numFmtId="165" fontId="27" fillId="10" borderId="1" xfId="0" applyNumberFormat="1" applyFont="1" applyFill="1" applyBorder="1" applyAlignment="1">
      <alignment horizontal="center" vertical="center"/>
    </xf>
    <xf numFmtId="165" fontId="27" fillId="8" borderId="1" xfId="0" applyNumberFormat="1" applyFont="1" applyFill="1" applyBorder="1" applyAlignment="1">
      <alignment horizontal="center" vertical="center"/>
    </xf>
    <xf numFmtId="165" fontId="27" fillId="6" borderId="1" xfId="0" applyNumberFormat="1" applyFont="1" applyFill="1" applyBorder="1" applyAlignment="1">
      <alignment horizontal="center" vertical="center"/>
    </xf>
    <xf numFmtId="2" fontId="6" fillId="0" borderId="4" xfId="0" applyNumberFormat="1" applyFont="1" applyBorder="1" applyAlignment="1">
      <alignment horizontal="center" vertical="center" wrapText="1"/>
    </xf>
    <xf numFmtId="0" fontId="2" fillId="0" borderId="26" xfId="0" applyFont="1" applyBorder="1" applyAlignment="1">
      <alignment horizontal="center" vertical="center" wrapText="1"/>
    </xf>
    <xf numFmtId="164" fontId="2" fillId="0" borderId="26" xfId="0" applyNumberFormat="1" applyFont="1" applyBorder="1" applyAlignment="1">
      <alignment horizontal="center" vertical="center" wrapText="1"/>
    </xf>
    <xf numFmtId="0" fontId="2" fillId="0" borderId="26" xfId="0" applyFont="1" applyBorder="1" applyAlignment="1">
      <alignment horizontal="left" vertical="center" wrapText="1"/>
    </xf>
    <xf numFmtId="0" fontId="2" fillId="0" borderId="8" xfId="0" applyFont="1" applyBorder="1" applyAlignment="1">
      <alignment horizontal="left" vertical="center" wrapText="1"/>
    </xf>
    <xf numFmtId="2" fontId="6" fillId="0" borderId="28" xfId="0" applyNumberFormat="1" applyFont="1" applyBorder="1" applyAlignment="1">
      <alignment horizontal="center" vertical="center" wrapText="1"/>
    </xf>
    <xf numFmtId="0" fontId="7" fillId="0" borderId="29" xfId="0" applyFont="1" applyBorder="1" applyAlignment="1">
      <alignment horizontal="left" vertical="center" wrapText="1"/>
    </xf>
    <xf numFmtId="2" fontId="6" fillId="0" borderId="43" xfId="0" applyNumberFormat="1" applyFont="1" applyBorder="1" applyAlignment="1">
      <alignment horizontal="center" vertical="center" wrapText="1"/>
    </xf>
    <xf numFmtId="0" fontId="7" fillId="0" borderId="44" xfId="0" applyFont="1" applyBorder="1" applyAlignment="1">
      <alignment horizontal="center" vertical="center" wrapText="1"/>
    </xf>
    <xf numFmtId="164" fontId="7" fillId="0" borderId="44" xfId="0" applyNumberFormat="1" applyFont="1" applyBorder="1" applyAlignment="1">
      <alignment horizontal="center" vertical="center" wrapText="1"/>
    </xf>
    <xf numFmtId="0" fontId="7" fillId="0" borderId="44" xfId="0" applyFont="1" applyBorder="1" applyAlignment="1">
      <alignment horizontal="left" vertical="center" wrapText="1"/>
    </xf>
    <xf numFmtId="0" fontId="7" fillId="0" borderId="41" xfId="0" applyFont="1" applyBorder="1" applyAlignment="1">
      <alignment horizontal="left" vertical="center" wrapText="1"/>
    </xf>
    <xf numFmtId="2" fontId="6" fillId="0" borderId="48" xfId="0" applyNumberFormat="1" applyFont="1" applyBorder="1" applyAlignment="1">
      <alignment horizontal="center" vertical="center" wrapText="1"/>
    </xf>
    <xf numFmtId="0" fontId="2" fillId="0" borderId="48" xfId="0" applyFont="1" applyBorder="1" applyAlignment="1">
      <alignment horizontal="center" vertical="center" wrapText="1"/>
    </xf>
    <xf numFmtId="164" fontId="2" fillId="0" borderId="48" xfId="0" applyNumberFormat="1" applyFont="1" applyBorder="1" applyAlignment="1">
      <alignment horizontal="center" vertical="center" wrapText="1"/>
    </xf>
    <xf numFmtId="0" fontId="2" fillId="0" borderId="48" xfId="0" applyFont="1" applyBorder="1" applyAlignment="1">
      <alignment horizontal="left" vertical="center" wrapText="1"/>
    </xf>
    <xf numFmtId="2" fontId="6" fillId="0" borderId="33" xfId="0" applyNumberFormat="1" applyFont="1" applyBorder="1" applyAlignment="1">
      <alignment horizontal="center" vertical="center" wrapText="1"/>
    </xf>
    <xf numFmtId="0" fontId="3" fillId="0" borderId="32" xfId="0" applyFont="1" applyBorder="1" applyAlignment="1">
      <alignment horizontal="center" vertical="center" wrapText="1"/>
    </xf>
    <xf numFmtId="0" fontId="2" fillId="0" borderId="32" xfId="0" applyFont="1" applyBorder="1" applyAlignment="1">
      <alignment horizontal="center" vertical="center" wrapText="1"/>
    </xf>
    <xf numFmtId="164" fontId="2" fillId="0" borderId="32" xfId="0" applyNumberFormat="1" applyFont="1" applyBorder="1" applyAlignment="1">
      <alignment horizontal="center" vertical="center" wrapText="1"/>
    </xf>
    <xf numFmtId="0" fontId="2" fillId="0" borderId="32" xfId="0" applyFont="1" applyBorder="1" applyAlignment="1">
      <alignment horizontal="left" vertical="center" wrapText="1"/>
    </xf>
    <xf numFmtId="0" fontId="2" fillId="0" borderId="34" xfId="0" applyFont="1" applyBorder="1" applyAlignment="1">
      <alignment horizontal="left" vertical="center" wrapText="1"/>
    </xf>
    <xf numFmtId="2" fontId="6" fillId="0" borderId="45" xfId="0" applyNumberFormat="1" applyFont="1" applyBorder="1" applyAlignment="1">
      <alignment horizontal="center" vertical="center" wrapText="1"/>
    </xf>
    <xf numFmtId="0" fontId="2" fillId="0" borderId="46" xfId="0" applyFont="1" applyBorder="1" applyAlignment="1">
      <alignment horizontal="left" vertical="center" wrapText="1"/>
    </xf>
    <xf numFmtId="2" fontId="6" fillId="0" borderId="42" xfId="0" applyNumberFormat="1" applyFont="1" applyBorder="1" applyAlignment="1">
      <alignment horizontal="center" vertical="center" wrapText="1"/>
    </xf>
    <xf numFmtId="0" fontId="2" fillId="0" borderId="47" xfId="0" applyFont="1" applyBorder="1" applyAlignment="1">
      <alignment horizontal="center" vertical="center" wrapText="1"/>
    </xf>
    <xf numFmtId="164" fontId="2" fillId="0" borderId="47" xfId="0" applyNumberFormat="1" applyFont="1" applyBorder="1" applyAlignment="1">
      <alignment horizontal="center" vertical="center" wrapText="1"/>
    </xf>
    <xf numFmtId="0" fontId="2" fillId="0" borderId="47" xfId="0" applyFont="1" applyBorder="1" applyAlignment="1">
      <alignment horizontal="left" vertical="center" wrapText="1"/>
    </xf>
    <xf numFmtId="0" fontId="2" fillId="0" borderId="40" xfId="0" applyFont="1" applyBorder="1" applyAlignment="1">
      <alignment horizontal="left" vertical="center" wrapText="1"/>
    </xf>
    <xf numFmtId="0" fontId="6" fillId="0" borderId="0" xfId="0" applyFont="1"/>
    <xf numFmtId="9" fontId="6" fillId="0" borderId="0" xfId="0" applyNumberFormat="1" applyFont="1" applyAlignment="1">
      <alignment horizontal="center"/>
    </xf>
    <xf numFmtId="0" fontId="31" fillId="0" borderId="0" xfId="0" applyFont="1" applyAlignment="1">
      <alignment vertical="center" wrapText="1"/>
    </xf>
    <xf numFmtId="2" fontId="31" fillId="0" borderId="0" xfId="0" applyNumberFormat="1" applyFont="1" applyAlignment="1">
      <alignment vertical="center" wrapText="1"/>
    </xf>
    <xf numFmtId="0" fontId="32" fillId="0" borderId="0" xfId="0" applyFont="1" applyAlignment="1">
      <alignment vertical="center" wrapText="1"/>
    </xf>
    <xf numFmtId="0" fontId="31" fillId="0" borderId="0" xfId="0" applyFont="1" applyAlignment="1">
      <alignment vertical="top" wrapText="1"/>
    </xf>
    <xf numFmtId="166" fontId="6" fillId="0" borderId="0" xfId="0" applyNumberFormat="1" applyFont="1" applyAlignment="1">
      <alignment horizontal="center"/>
    </xf>
    <xf numFmtId="0" fontId="33" fillId="7" borderId="1" xfId="0" applyFont="1" applyFill="1" applyBorder="1" applyAlignment="1">
      <alignment horizontal="left" vertical="center"/>
    </xf>
    <xf numFmtId="2" fontId="31" fillId="0" borderId="1" xfId="0" applyNumberFormat="1" applyFont="1" applyBorder="1" applyAlignment="1">
      <alignment horizontal="left" vertical="top" wrapText="1"/>
    </xf>
    <xf numFmtId="2" fontId="34" fillId="0" borderId="2" xfId="0" applyNumberFormat="1" applyFont="1" applyBorder="1" applyAlignment="1">
      <alignment vertical="top" wrapText="1"/>
    </xf>
    <xf numFmtId="0" fontId="14" fillId="0" borderId="0" xfId="0" applyFont="1" applyFill="1" applyBorder="1" applyAlignment="1">
      <alignment horizontal="left" vertical="top" wrapText="1"/>
    </xf>
    <xf numFmtId="0" fontId="14" fillId="0" borderId="0" xfId="0" applyFont="1" applyFill="1" applyBorder="1" applyAlignment="1">
      <alignment horizontal="left" vertical="center" wrapText="1"/>
    </xf>
    <xf numFmtId="0" fontId="14" fillId="0" borderId="0" xfId="0" applyFont="1" applyFill="1" applyBorder="1" applyAlignment="1">
      <alignment horizontal="center" vertical="center" wrapText="1"/>
    </xf>
    <xf numFmtId="0" fontId="18" fillId="0" borderId="59" xfId="0" applyFont="1" applyFill="1" applyBorder="1" applyAlignment="1">
      <alignment horizontal="center" vertical="top" wrapText="1"/>
    </xf>
    <xf numFmtId="0" fontId="18" fillId="0" borderId="59" xfId="0" applyFont="1" applyFill="1" applyBorder="1" applyAlignment="1">
      <alignment horizontal="left" vertical="top" wrapText="1"/>
    </xf>
    <xf numFmtId="14" fontId="18" fillId="0" borderId="59" xfId="0" applyNumberFormat="1" applyFont="1" applyFill="1" applyBorder="1" applyAlignment="1">
      <alignment horizontal="center" vertical="top" wrapText="1"/>
    </xf>
    <xf numFmtId="0" fontId="14" fillId="0" borderId="59" xfId="0" applyFont="1" applyFill="1" applyBorder="1" applyAlignment="1">
      <alignment horizontal="center" vertical="center" wrapText="1"/>
    </xf>
    <xf numFmtId="0" fontId="14" fillId="0" borderId="59" xfId="0" applyFont="1" applyFill="1" applyBorder="1" applyAlignment="1">
      <alignment horizontal="left" vertical="center" wrapText="1"/>
    </xf>
    <xf numFmtId="2" fontId="14" fillId="0" borderId="1" xfId="0" applyNumberFormat="1" applyFont="1" applyBorder="1" applyAlignment="1">
      <alignment horizontal="center" vertical="center" wrapText="1"/>
    </xf>
    <xf numFmtId="0" fontId="24" fillId="0" borderId="1" xfId="0" applyFont="1" applyBorder="1" applyAlignment="1">
      <alignment horizontal="center" vertical="center" wrapText="1"/>
    </xf>
    <xf numFmtId="1" fontId="24" fillId="0" borderId="1" xfId="0" applyNumberFormat="1" applyFont="1" applyBorder="1" applyAlignment="1">
      <alignment horizontal="center" vertical="center" wrapText="1"/>
    </xf>
    <xf numFmtId="164" fontId="24" fillId="0" borderId="1" xfId="0" applyNumberFormat="1" applyFont="1" applyBorder="1" applyAlignment="1">
      <alignment horizontal="center" vertical="center" wrapText="1"/>
    </xf>
    <xf numFmtId="167" fontId="14" fillId="0" borderId="1" xfId="0" applyNumberFormat="1" applyFont="1" applyBorder="1" applyAlignment="1">
      <alignment horizontal="center" vertical="center" wrapText="1"/>
    </xf>
    <xf numFmtId="167" fontId="24" fillId="12" borderId="1" xfId="0" applyNumberFormat="1" applyFont="1" applyFill="1" applyBorder="1" applyAlignment="1">
      <alignment horizontal="center" vertical="center" wrapText="1"/>
    </xf>
    <xf numFmtId="0" fontId="37" fillId="0" borderId="1" xfId="0" applyFont="1" applyBorder="1" applyAlignment="1">
      <alignment horizontal="center" vertical="center" wrapText="1"/>
    </xf>
    <xf numFmtId="0" fontId="18" fillId="0" borderId="1" xfId="0" applyFont="1" applyBorder="1" applyAlignment="1">
      <alignment horizontal="center" vertical="center" wrapText="1"/>
    </xf>
    <xf numFmtId="14" fontId="18" fillId="0" borderId="1" xfId="0" applyNumberFormat="1" applyFont="1" applyBorder="1" applyAlignment="1">
      <alignment horizontal="center" vertical="center" wrapText="1"/>
    </xf>
    <xf numFmtId="0" fontId="14" fillId="0" borderId="1" xfId="0" applyFont="1" applyBorder="1" applyAlignment="1">
      <alignment vertical="center" wrapText="1"/>
    </xf>
    <xf numFmtId="0" fontId="24" fillId="0" borderId="1" xfId="0" applyFont="1" applyBorder="1" applyAlignment="1">
      <alignment vertical="center" wrapText="1"/>
    </xf>
    <xf numFmtId="2" fontId="14" fillId="0" borderId="1" xfId="0" applyNumberFormat="1" applyFont="1" applyBorder="1" applyAlignment="1">
      <alignment horizontal="left" vertical="center" wrapText="1"/>
    </xf>
    <xf numFmtId="164" fontId="24" fillId="0" borderId="1" xfId="0" applyNumberFormat="1" applyFont="1" applyBorder="1" applyAlignment="1">
      <alignment vertical="center" wrapText="1"/>
    </xf>
    <xf numFmtId="0" fontId="24" fillId="12" borderId="1" xfId="0" applyFont="1" applyFill="1" applyBorder="1" applyAlignment="1">
      <alignment vertical="center" wrapText="1"/>
    </xf>
    <xf numFmtId="167" fontId="24" fillId="0" borderId="1" xfId="0" applyNumberFormat="1" applyFont="1" applyFill="1" applyBorder="1" applyAlignment="1">
      <alignment vertical="center" wrapText="1"/>
    </xf>
    <xf numFmtId="14" fontId="14" fillId="0" borderId="1" xfId="0" applyNumberFormat="1" applyFont="1" applyBorder="1" applyAlignment="1">
      <alignment vertical="center" wrapText="1"/>
    </xf>
    <xf numFmtId="167" fontId="24" fillId="0" borderId="1" xfId="0" applyNumberFormat="1" applyFont="1" applyBorder="1" applyAlignment="1">
      <alignment vertical="center" wrapText="1"/>
    </xf>
    <xf numFmtId="0" fontId="24" fillId="0" borderId="1" xfId="0" applyFont="1" applyFill="1" applyBorder="1" applyAlignment="1">
      <alignment vertical="center" wrapText="1"/>
    </xf>
    <xf numFmtId="0" fontId="14" fillId="13" borderId="1" xfId="0" applyFont="1" applyFill="1" applyBorder="1" applyAlignment="1">
      <alignment vertical="center" wrapText="1"/>
    </xf>
    <xf numFmtId="167" fontId="24" fillId="0" borderId="1" xfId="0" applyNumberFormat="1" applyFont="1" applyBorder="1" applyAlignment="1">
      <alignment horizontal="center" vertical="center" wrapText="1"/>
    </xf>
    <xf numFmtId="0" fontId="36" fillId="0" borderId="1" xfId="0" applyFont="1" applyBorder="1" applyAlignment="1">
      <alignment vertical="top" wrapText="1"/>
    </xf>
    <xf numFmtId="0" fontId="24" fillId="1" borderId="1" xfId="0" applyFont="1" applyFill="1" applyBorder="1" applyAlignment="1">
      <alignment vertical="center" wrapText="1"/>
    </xf>
    <xf numFmtId="0" fontId="14" fillId="1" borderId="1" xfId="0" applyFont="1" applyFill="1" applyBorder="1" applyAlignment="1">
      <alignment vertical="center" wrapText="1"/>
    </xf>
    <xf numFmtId="14" fontId="14" fillId="1" borderId="1" xfId="0" applyNumberFormat="1" applyFont="1" applyFill="1" applyBorder="1" applyAlignment="1">
      <alignment vertical="center" wrapText="1"/>
    </xf>
    <xf numFmtId="16" fontId="14" fillId="0" borderId="1" xfId="0" applyNumberFormat="1" applyFont="1" applyBorder="1" applyAlignment="1">
      <alignment vertical="center" wrapText="1"/>
    </xf>
    <xf numFmtId="0" fontId="35" fillId="0" borderId="1" xfId="0" applyFont="1" applyBorder="1" applyAlignment="1">
      <alignment vertical="top" wrapText="1"/>
    </xf>
    <xf numFmtId="0" fontId="14" fillId="0" borderId="1" xfId="0" applyFont="1" applyFill="1" applyBorder="1" applyAlignment="1">
      <alignment vertical="center" wrapText="1"/>
    </xf>
    <xf numFmtId="0" fontId="18" fillId="1" borderId="1" xfId="0" applyFont="1" applyFill="1" applyBorder="1" applyAlignment="1">
      <alignment horizontal="center" vertical="center" wrapText="1"/>
    </xf>
    <xf numFmtId="0" fontId="18" fillId="0" borderId="1" xfId="0" applyFont="1" applyBorder="1" applyAlignment="1">
      <alignment horizontal="center" vertical="top" wrapText="1"/>
    </xf>
    <xf numFmtId="0" fontId="14" fillId="0" borderId="1" xfId="0" applyFont="1" applyBorder="1" applyAlignment="1">
      <alignment vertical="top" wrapText="1"/>
    </xf>
    <xf numFmtId="0" fontId="14" fillId="1" borderId="1" xfId="0" applyFont="1" applyFill="1" applyBorder="1" applyAlignment="1">
      <alignment vertical="top" wrapText="1"/>
    </xf>
    <xf numFmtId="0" fontId="38" fillId="0" borderId="1" xfId="0" applyFont="1" applyBorder="1" applyAlignment="1">
      <alignment vertical="top"/>
    </xf>
    <xf numFmtId="0" fontId="14" fillId="0" borderId="0" xfId="0" applyFont="1" applyBorder="1" applyAlignment="1">
      <alignment vertical="top" wrapText="1"/>
    </xf>
    <xf numFmtId="2" fontId="14" fillId="0" borderId="62" xfId="0" applyNumberFormat="1" applyFont="1" applyBorder="1" applyAlignment="1">
      <alignment horizontal="left" vertical="center" wrapText="1"/>
    </xf>
    <xf numFmtId="0" fontId="14" fillId="0" borderId="63" xfId="0" applyFont="1" applyBorder="1" applyAlignment="1">
      <alignment vertical="center" wrapText="1"/>
    </xf>
    <xf numFmtId="14" fontId="14" fillId="0" borderId="62" xfId="0" applyNumberFormat="1" applyFont="1" applyBorder="1" applyAlignment="1">
      <alignment vertical="center" wrapText="1"/>
    </xf>
    <xf numFmtId="0" fontId="14" fillId="0" borderId="64" xfId="0" applyFont="1" applyBorder="1" applyAlignment="1">
      <alignment vertical="top" wrapText="1"/>
    </xf>
    <xf numFmtId="0" fontId="4" fillId="0" borderId="1" xfId="0" applyFont="1" applyFill="1" applyBorder="1" applyAlignment="1">
      <alignment vertical="center" wrapText="1"/>
    </xf>
    <xf numFmtId="0" fontId="39" fillId="0" borderId="1" xfId="0" applyFont="1" applyBorder="1" applyAlignment="1">
      <alignment vertical="center" wrapText="1"/>
    </xf>
    <xf numFmtId="14" fontId="39" fillId="0" borderId="1" xfId="0" applyNumberFormat="1" applyFont="1" applyBorder="1" applyAlignment="1">
      <alignment vertical="center" wrapText="1"/>
    </xf>
    <xf numFmtId="0" fontId="40" fillId="0" borderId="1" xfId="0" applyFont="1" applyBorder="1" applyAlignment="1">
      <alignment horizontal="center" vertical="center" wrapText="1"/>
    </xf>
    <xf numFmtId="0" fontId="39" fillId="0" borderId="1" xfId="0" applyFont="1" applyBorder="1" applyAlignment="1">
      <alignment vertical="top" wrapText="1"/>
    </xf>
    <xf numFmtId="0" fontId="14" fillId="1" borderId="63" xfId="0" applyFont="1" applyFill="1" applyBorder="1" applyAlignment="1">
      <alignment vertical="center" wrapText="1"/>
    </xf>
    <xf numFmtId="14" fontId="14" fillId="1" borderId="62" xfId="0" applyNumberFormat="1" applyFont="1" applyFill="1" applyBorder="1" applyAlignment="1">
      <alignment vertical="center" wrapText="1"/>
    </xf>
    <xf numFmtId="0" fontId="14" fillId="1" borderId="64" xfId="0" applyFont="1" applyFill="1" applyBorder="1" applyAlignment="1">
      <alignment vertical="top" wrapText="1"/>
    </xf>
    <xf numFmtId="167" fontId="35" fillId="0" borderId="1" xfId="0" applyNumberFormat="1" applyFont="1" applyBorder="1" applyAlignment="1">
      <alignment vertical="top" wrapText="1"/>
    </xf>
    <xf numFmtId="0" fontId="27" fillId="10" borderId="0" xfId="0" applyFont="1" applyFill="1" applyAlignment="1">
      <alignment horizontal="center"/>
    </xf>
    <xf numFmtId="0" fontId="0" fillId="0" borderId="66" xfId="0" applyBorder="1"/>
    <xf numFmtId="0" fontId="0" fillId="0" borderId="4" xfId="0" applyBorder="1"/>
    <xf numFmtId="167" fontId="24" fillId="0" borderId="1" xfId="0" applyNumberFormat="1" applyFont="1" applyFill="1" applyBorder="1" applyAlignment="1">
      <alignment vertical="top" wrapText="1"/>
    </xf>
    <xf numFmtId="0" fontId="13" fillId="0" borderId="1" xfId="0" applyFont="1" applyBorder="1" applyAlignment="1">
      <alignment horizontal="left" vertical="center" wrapText="1"/>
    </xf>
    <xf numFmtId="167" fontId="13" fillId="0" borderId="1" xfId="0" applyNumberFormat="1" applyFont="1" applyBorder="1" applyAlignment="1">
      <alignment horizontal="left" vertical="center" wrapText="1"/>
    </xf>
    <xf numFmtId="167" fontId="46" fillId="0" borderId="1" xfId="0" applyNumberFormat="1" applyFont="1" applyBorder="1" applyAlignment="1">
      <alignment horizontal="left" vertical="center" wrapText="1"/>
    </xf>
    <xf numFmtId="167" fontId="13" fillId="0" borderId="1" xfId="0" applyNumberFormat="1" applyFont="1" applyFill="1" applyBorder="1" applyAlignment="1">
      <alignment horizontal="left" vertical="center" wrapText="1"/>
    </xf>
    <xf numFmtId="0" fontId="11" fillId="0" borderId="1" xfId="0" applyFont="1" applyBorder="1" applyAlignment="1">
      <alignment horizontal="left" vertical="center" wrapText="1"/>
    </xf>
    <xf numFmtId="0" fontId="48" fillId="0" borderId="1" xfId="0" applyFont="1" applyBorder="1" applyAlignment="1">
      <alignment horizontal="left" vertical="center" wrapText="1"/>
    </xf>
    <xf numFmtId="0" fontId="46" fillId="0" borderId="1" xfId="0" applyFont="1" applyBorder="1" applyAlignment="1">
      <alignment horizontal="left" vertical="center" wrapText="1"/>
    </xf>
    <xf numFmtId="164" fontId="13" fillId="0" borderId="1" xfId="0" applyNumberFormat="1" applyFont="1" applyBorder="1" applyAlignment="1">
      <alignment horizontal="left" vertical="center" wrapText="1"/>
    </xf>
    <xf numFmtId="0" fontId="13" fillId="0" borderId="1" xfId="0" applyFont="1" applyFill="1" applyBorder="1" applyAlignment="1">
      <alignment horizontal="left" vertical="center" wrapText="1"/>
    </xf>
    <xf numFmtId="167" fontId="47" fillId="0" borderId="1" xfId="0" applyNumberFormat="1" applyFont="1" applyBorder="1" applyAlignment="1">
      <alignment vertical="top" wrapText="1"/>
    </xf>
    <xf numFmtId="167" fontId="13" fillId="0" borderId="1" xfId="0" applyNumberFormat="1" applyFont="1" applyBorder="1" applyAlignment="1">
      <alignment horizontal="left" wrapText="1"/>
    </xf>
    <xf numFmtId="0" fontId="45" fillId="0" borderId="13" xfId="0" applyFont="1" applyBorder="1" applyAlignment="1">
      <alignment vertical="center" wrapText="1"/>
    </xf>
    <xf numFmtId="167" fontId="11" fillId="0" borderId="1" xfId="0" applyNumberFormat="1" applyFont="1" applyBorder="1" applyAlignment="1">
      <alignment horizontal="left" vertical="top" wrapText="1"/>
    </xf>
    <xf numFmtId="49" fontId="14" fillId="2" borderId="0" xfId="0" applyNumberFormat="1" applyFont="1" applyFill="1" applyBorder="1" applyAlignment="1">
      <alignment horizontal="left" vertical="center"/>
    </xf>
    <xf numFmtId="49" fontId="14" fillId="2" borderId="20" xfId="0" applyNumberFormat="1" applyFont="1" applyFill="1" applyBorder="1" applyAlignment="1">
      <alignment horizontal="left" vertical="center"/>
    </xf>
    <xf numFmtId="49" fontId="13" fillId="2" borderId="19" xfId="0" applyNumberFormat="1" applyFont="1" applyFill="1" applyBorder="1" applyAlignment="1">
      <alignment horizontal="center" vertical="center"/>
    </xf>
    <xf numFmtId="49" fontId="13" fillId="2" borderId="0" xfId="0" applyNumberFormat="1" applyFont="1" applyFill="1" applyBorder="1" applyAlignment="1">
      <alignment horizontal="center" vertical="center"/>
    </xf>
    <xf numFmtId="49" fontId="13" fillId="2" borderId="20" xfId="0" applyNumberFormat="1" applyFont="1" applyFill="1" applyBorder="1" applyAlignment="1">
      <alignment horizontal="center" vertical="center"/>
    </xf>
    <xf numFmtId="1" fontId="13" fillId="2" borderId="24" xfId="0" applyNumberFormat="1" applyFont="1" applyFill="1" applyBorder="1" applyAlignment="1">
      <alignment horizontal="center" vertical="center"/>
    </xf>
    <xf numFmtId="1" fontId="13" fillId="2" borderId="19" xfId="0" applyNumberFormat="1" applyFont="1" applyFill="1" applyBorder="1" applyAlignment="1">
      <alignment horizontal="center" vertical="center"/>
    </xf>
    <xf numFmtId="1" fontId="13" fillId="2" borderId="0" xfId="0" applyNumberFormat="1" applyFont="1" applyFill="1" applyBorder="1" applyAlignment="1">
      <alignment horizontal="center" vertical="center"/>
    </xf>
    <xf numFmtId="9" fontId="13" fillId="2" borderId="19" xfId="0" applyNumberFormat="1" applyFont="1" applyFill="1" applyBorder="1" applyAlignment="1">
      <alignment horizontal="center" vertical="center"/>
    </xf>
    <xf numFmtId="9" fontId="13" fillId="2" borderId="0" xfId="0" applyNumberFormat="1" applyFont="1" applyFill="1" applyBorder="1" applyAlignment="1">
      <alignment horizontal="center" vertical="center"/>
    </xf>
    <xf numFmtId="9" fontId="13" fillId="2" borderId="3" xfId="0" applyNumberFormat="1" applyFont="1" applyFill="1" applyBorder="1" applyAlignment="1">
      <alignment horizontal="center" vertical="center"/>
    </xf>
    <xf numFmtId="0" fontId="12" fillId="7" borderId="60" xfId="0" applyFont="1" applyFill="1" applyBorder="1" applyAlignment="1">
      <alignment horizontal="center" vertical="center"/>
    </xf>
    <xf numFmtId="0" fontId="12" fillId="7" borderId="56" xfId="0" applyFont="1" applyFill="1" applyBorder="1" applyAlignment="1">
      <alignment horizontal="center" vertical="center"/>
    </xf>
    <xf numFmtId="0" fontId="12" fillId="7" borderId="57" xfId="0" applyFont="1" applyFill="1" applyBorder="1" applyAlignment="1">
      <alignment horizontal="center" vertical="center"/>
    </xf>
    <xf numFmtId="0" fontId="7" fillId="0" borderId="41" xfId="0" applyFont="1" applyBorder="1" applyAlignment="1">
      <alignment horizontal="center" vertical="center"/>
    </xf>
    <xf numFmtId="0" fontId="7" fillId="0" borderId="58" xfId="0" applyFont="1" applyBorder="1" applyAlignment="1">
      <alignment horizontal="center" vertical="center"/>
    </xf>
    <xf numFmtId="0" fontId="7" fillId="0" borderId="43" xfId="0" applyFont="1" applyBorder="1" applyAlignment="1">
      <alignment horizontal="center" vertical="center"/>
    </xf>
    <xf numFmtId="0" fontId="7" fillId="2" borderId="19"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20" xfId="0" applyFont="1" applyFill="1" applyBorder="1" applyAlignment="1">
      <alignment horizontal="center" vertical="center"/>
    </xf>
    <xf numFmtId="0" fontId="7" fillId="0" borderId="19" xfId="0" applyFont="1" applyBorder="1" applyAlignment="1">
      <alignment horizontal="center" vertical="center"/>
    </xf>
    <xf numFmtId="0" fontId="7" fillId="0" borderId="0" xfId="0" applyFont="1" applyBorder="1" applyAlignment="1">
      <alignment horizontal="center" vertical="center"/>
    </xf>
    <xf numFmtId="0" fontId="7" fillId="0" borderId="20" xfId="0" applyFont="1" applyBorder="1" applyAlignment="1">
      <alignment horizontal="center" vertical="center"/>
    </xf>
    <xf numFmtId="0" fontId="12" fillId="7" borderId="5" xfId="0" applyFont="1" applyFill="1" applyBorder="1" applyAlignment="1">
      <alignment horizontal="center" vertical="center"/>
    </xf>
    <xf numFmtId="0" fontId="12" fillId="7" borderId="6" xfId="0" applyFont="1" applyFill="1" applyBorder="1" applyAlignment="1">
      <alignment horizontal="center" vertical="center"/>
    </xf>
    <xf numFmtId="0" fontId="12" fillId="7" borderId="21" xfId="0" applyFont="1" applyFill="1" applyBorder="1" applyAlignment="1">
      <alignment horizontal="center" vertical="center"/>
    </xf>
    <xf numFmtId="0" fontId="7" fillId="0" borderId="7" xfId="0" applyFont="1" applyBorder="1" applyAlignment="1">
      <alignment horizontal="center" vertical="center"/>
    </xf>
    <xf numFmtId="1" fontId="14" fillId="2" borderId="7" xfId="0" applyNumberFormat="1" applyFont="1" applyFill="1" applyBorder="1" applyAlignment="1">
      <alignment horizontal="center" vertical="center"/>
    </xf>
    <xf numFmtId="1" fontId="14" fillId="2" borderId="0" xfId="0" applyNumberFormat="1" applyFont="1" applyFill="1" applyBorder="1" applyAlignment="1">
      <alignment horizontal="center" vertical="center"/>
    </xf>
    <xf numFmtId="0" fontId="7" fillId="2" borderId="10" xfId="0" applyFont="1" applyFill="1" applyBorder="1" applyAlignment="1">
      <alignment horizontal="center" vertical="center"/>
    </xf>
    <xf numFmtId="0" fontId="12" fillId="7" borderId="11" xfId="0" applyFont="1" applyFill="1" applyBorder="1" applyAlignment="1">
      <alignment horizontal="center" vertical="center"/>
    </xf>
    <xf numFmtId="0" fontId="12" fillId="7" borderId="9" xfId="0" applyFont="1" applyFill="1" applyBorder="1" applyAlignment="1">
      <alignment horizontal="center" vertical="center"/>
    </xf>
    <xf numFmtId="0" fontId="7" fillId="0" borderId="3" xfId="0" applyFont="1" applyBorder="1" applyAlignment="1">
      <alignment horizontal="center" vertical="center"/>
    </xf>
    <xf numFmtId="0" fontId="7" fillId="2" borderId="3"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4" xfId="0" applyFont="1" applyFill="1" applyBorder="1" applyAlignment="1">
      <alignment horizontal="center" vertical="center"/>
    </xf>
    <xf numFmtId="0" fontId="17" fillId="0" borderId="0" xfId="0" applyFont="1" applyAlignment="1">
      <alignment vertical="center"/>
    </xf>
    <xf numFmtId="0" fontId="16" fillId="0" borderId="0" xfId="0" applyFont="1" applyAlignment="1">
      <alignment vertical="center"/>
    </xf>
    <xf numFmtId="1" fontId="14" fillId="0" borderId="2" xfId="0" applyNumberFormat="1" applyFont="1" applyBorder="1" applyAlignment="1">
      <alignment horizontal="left" vertical="center" indent="2"/>
    </xf>
    <xf numFmtId="1" fontId="14" fillId="0" borderId="4" xfId="0" applyNumberFormat="1" applyFont="1" applyBorder="1" applyAlignment="1">
      <alignment horizontal="left" vertical="center" indent="2"/>
    </xf>
    <xf numFmtId="0" fontId="12" fillId="0" borderId="2" xfId="0" applyFont="1" applyBorder="1" applyAlignment="1">
      <alignment horizontal="right" vertical="center"/>
    </xf>
    <xf numFmtId="166" fontId="14" fillId="0" borderId="2" xfId="0" applyNumberFormat="1" applyFont="1" applyBorder="1" applyAlignment="1">
      <alignment horizontal="left" vertical="center"/>
    </xf>
    <xf numFmtId="166" fontId="14" fillId="0" borderId="2" xfId="0" applyNumberFormat="1" applyFont="1" applyBorder="1" applyAlignment="1">
      <alignment horizontal="center" vertical="center"/>
    </xf>
    <xf numFmtId="0" fontId="12" fillId="0" borderId="8" xfId="0" applyFont="1" applyBorder="1" applyAlignment="1">
      <alignment horizontal="center" vertical="center"/>
    </xf>
    <xf numFmtId="0" fontId="12" fillId="0" borderId="2" xfId="0" applyFont="1" applyBorder="1" applyAlignment="1">
      <alignment horizontal="center" vertical="center"/>
    </xf>
    <xf numFmtId="0" fontId="0" fillId="0" borderId="1" xfId="0" applyBorder="1" applyAlignment="1">
      <alignment horizontal="center" vertical="center"/>
    </xf>
    <xf numFmtId="0" fontId="10" fillId="0" borderId="1" xfId="0" applyFont="1" applyBorder="1" applyAlignment="1">
      <alignment vertical="center"/>
    </xf>
    <xf numFmtId="166" fontId="6" fillId="0" borderId="1" xfId="0" applyNumberFormat="1" applyFont="1" applyBorder="1" applyAlignment="1">
      <alignment horizontal="center" vertical="center"/>
    </xf>
    <xf numFmtId="0" fontId="7" fillId="0" borderId="1" xfId="0" applyFont="1" applyBorder="1" applyAlignment="1">
      <alignment horizontal="center" vertical="center"/>
    </xf>
    <xf numFmtId="0" fontId="7" fillId="0" borderId="0" xfId="0" applyFont="1" applyAlignment="1">
      <alignment horizontal="center"/>
    </xf>
    <xf numFmtId="0" fontId="10" fillId="7" borderId="32" xfId="0" applyFont="1" applyFill="1" applyBorder="1" applyAlignment="1">
      <alignment horizontal="left" vertical="center"/>
    </xf>
    <xf numFmtId="0" fontId="10" fillId="7" borderId="34" xfId="0" applyFont="1" applyFill="1" applyBorder="1" applyAlignment="1">
      <alignment horizontal="left" vertical="center"/>
    </xf>
    <xf numFmtId="0" fontId="14" fillId="0" borderId="0" xfId="0" applyFont="1" applyAlignment="1">
      <alignment horizontal="left" vertical="center"/>
    </xf>
    <xf numFmtId="0" fontId="14" fillId="0" borderId="3" xfId="0" applyFont="1" applyBorder="1" applyAlignment="1">
      <alignment horizontal="left" vertical="center"/>
    </xf>
    <xf numFmtId="49" fontId="14" fillId="2" borderId="0" xfId="0" applyNumberFormat="1" applyFont="1" applyFill="1" applyAlignment="1">
      <alignment horizontal="left" vertical="center"/>
    </xf>
    <xf numFmtId="49" fontId="14" fillId="2" borderId="3" xfId="0" applyNumberFormat="1" applyFont="1" applyFill="1" applyBorder="1" applyAlignment="1">
      <alignment horizontal="left" vertical="center"/>
    </xf>
    <xf numFmtId="0" fontId="12" fillId="7" borderId="33" xfId="0" applyFont="1" applyFill="1" applyBorder="1" applyAlignment="1">
      <alignment horizontal="center" vertical="center"/>
    </xf>
    <xf numFmtId="0" fontId="12" fillId="7" borderId="32" xfId="0" applyFont="1" applyFill="1" applyBorder="1" applyAlignment="1">
      <alignment horizontal="center" vertical="center"/>
    </xf>
    <xf numFmtId="0" fontId="12" fillId="0" borderId="7" xfId="0" applyFont="1" applyBorder="1" applyAlignment="1">
      <alignment horizontal="center" vertical="center"/>
    </xf>
    <xf numFmtId="0" fontId="12" fillId="0" borderId="0" xfId="0" applyFont="1" applyAlignment="1">
      <alignment horizontal="center" vertical="center"/>
    </xf>
    <xf numFmtId="0" fontId="12" fillId="2" borderId="7" xfId="0" applyFont="1" applyFill="1" applyBorder="1" applyAlignment="1">
      <alignment horizontal="center" vertical="center"/>
    </xf>
    <xf numFmtId="0" fontId="12" fillId="2" borderId="0" xfId="0" applyFont="1" applyFill="1" applyAlignment="1">
      <alignment horizontal="center" vertical="center"/>
    </xf>
    <xf numFmtId="0" fontId="12" fillId="7" borderId="5" xfId="0" applyFont="1" applyFill="1" applyBorder="1" applyAlignment="1">
      <alignment vertical="center"/>
    </xf>
    <xf numFmtId="0" fontId="12" fillId="7" borderId="6" xfId="0" applyFont="1" applyFill="1" applyBorder="1" applyAlignment="1">
      <alignment vertical="center"/>
    </xf>
    <xf numFmtId="0" fontId="12" fillId="7" borderId="9" xfId="0" applyFont="1" applyFill="1" applyBorder="1" applyAlignment="1">
      <alignment vertical="center"/>
    </xf>
    <xf numFmtId="0" fontId="6" fillId="0" borderId="7" xfId="0" applyFont="1" applyBorder="1" applyAlignment="1">
      <alignment horizontal="left" vertical="center"/>
    </xf>
    <xf numFmtId="1" fontId="6" fillId="0" borderId="0" xfId="0" applyNumberFormat="1" applyFont="1" applyAlignment="1">
      <alignment horizontal="left" vertical="center"/>
    </xf>
    <xf numFmtId="0" fontId="14" fillId="0" borderId="2" xfId="0" applyFont="1" applyBorder="1" applyAlignment="1">
      <alignment horizontal="left" vertical="center"/>
    </xf>
    <xf numFmtId="0" fontId="14" fillId="0" borderId="4" xfId="0" applyFont="1" applyBorder="1" applyAlignment="1">
      <alignment horizontal="left" vertical="center"/>
    </xf>
    <xf numFmtId="0" fontId="10" fillId="7" borderId="32"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30" xfId="0" applyFont="1" applyFill="1" applyBorder="1" applyAlignment="1">
      <alignment horizontal="center" vertical="center"/>
    </xf>
    <xf numFmtId="0" fontId="10" fillId="2" borderId="28" xfId="0" applyFont="1" applyFill="1" applyBorder="1" applyAlignment="1">
      <alignment horizontal="center" vertical="center"/>
    </xf>
    <xf numFmtId="0" fontId="10" fillId="0" borderId="17" xfId="0" applyFont="1" applyBorder="1" applyAlignment="1">
      <alignment horizontal="center" vertical="center"/>
    </xf>
    <xf numFmtId="0" fontId="10" fillId="0" borderId="15" xfId="0" applyFont="1" applyBorder="1" applyAlignment="1">
      <alignment horizontal="center" vertical="center"/>
    </xf>
    <xf numFmtId="0" fontId="10" fillId="0" borderId="18" xfId="0" applyFont="1" applyBorder="1" applyAlignment="1">
      <alignment horizontal="center" vertical="center"/>
    </xf>
    <xf numFmtId="0" fontId="18" fillId="7" borderId="20" xfId="0" applyFont="1" applyFill="1" applyBorder="1" applyAlignment="1">
      <alignment horizontal="center" vertical="center"/>
    </xf>
    <xf numFmtId="0" fontId="18" fillId="7" borderId="24" xfId="0" applyFont="1" applyFill="1" applyBorder="1" applyAlignment="1">
      <alignment horizontal="center" vertical="center"/>
    </xf>
    <xf numFmtId="0" fontId="18" fillId="7" borderId="39" xfId="0" applyFont="1" applyFill="1" applyBorder="1" applyAlignment="1">
      <alignment horizontal="center" vertical="center"/>
    </xf>
    <xf numFmtId="9" fontId="13" fillId="0" borderId="19" xfId="0" applyNumberFormat="1" applyFont="1" applyBorder="1" applyAlignment="1">
      <alignment horizontal="center" vertical="center"/>
    </xf>
    <xf numFmtId="9" fontId="13" fillId="0" borderId="0" xfId="0" applyNumberFormat="1" applyFont="1" applyAlignment="1">
      <alignment horizontal="center" vertical="center"/>
    </xf>
    <xf numFmtId="9" fontId="13" fillId="0" borderId="3" xfId="0" applyNumberFormat="1" applyFont="1" applyBorder="1" applyAlignment="1">
      <alignment horizontal="center" vertical="center"/>
    </xf>
    <xf numFmtId="9" fontId="13" fillId="2" borderId="16" xfId="0" applyNumberFormat="1" applyFont="1" applyFill="1" applyBorder="1" applyAlignment="1">
      <alignment horizontal="center" vertical="center"/>
    </xf>
    <xf numFmtId="9" fontId="13" fillId="2" borderId="14" xfId="0" applyNumberFormat="1" applyFont="1" applyFill="1" applyBorder="1" applyAlignment="1">
      <alignment horizontal="center" vertical="center"/>
    </xf>
    <xf numFmtId="9" fontId="13" fillId="2" borderId="31" xfId="0" applyNumberFormat="1" applyFont="1" applyFill="1" applyBorder="1" applyAlignment="1">
      <alignment horizontal="center" vertical="center"/>
    </xf>
    <xf numFmtId="9" fontId="13" fillId="0" borderId="16" xfId="0" applyNumberFormat="1" applyFont="1" applyBorder="1" applyAlignment="1">
      <alignment horizontal="center" vertical="center"/>
    </xf>
    <xf numFmtId="9" fontId="13" fillId="0" borderId="14" xfId="0" applyNumberFormat="1" applyFont="1" applyBorder="1" applyAlignment="1">
      <alignment horizontal="center" vertical="center"/>
    </xf>
    <xf numFmtId="9" fontId="13" fillId="0" borderId="31" xfId="0" applyNumberFormat="1" applyFont="1" applyBorder="1" applyAlignment="1">
      <alignment horizontal="center" vertical="center"/>
    </xf>
    <xf numFmtId="0" fontId="12" fillId="7" borderId="21" xfId="0" applyFont="1" applyFill="1" applyBorder="1" applyAlignment="1">
      <alignment horizontal="left" vertical="center"/>
    </xf>
    <xf numFmtId="0" fontId="12" fillId="7" borderId="12" xfId="0" applyFont="1" applyFill="1" applyBorder="1" applyAlignment="1">
      <alignment horizontal="left" vertical="center"/>
    </xf>
    <xf numFmtId="0" fontId="12" fillId="7" borderId="20" xfId="0" applyFont="1" applyFill="1" applyBorder="1" applyAlignment="1">
      <alignment horizontal="left" vertical="center"/>
    </xf>
    <xf numFmtId="0" fontId="12" fillId="7" borderId="24" xfId="0" applyFont="1" applyFill="1" applyBorder="1" applyAlignment="1">
      <alignment horizontal="left" vertical="center"/>
    </xf>
    <xf numFmtId="1" fontId="14" fillId="0" borderId="7" xfId="0" applyNumberFormat="1" applyFont="1" applyBorder="1" applyAlignment="1">
      <alignment horizontal="center" vertical="center"/>
    </xf>
    <xf numFmtId="1" fontId="14" fillId="0" borderId="0" xfId="0" applyNumberFormat="1" applyFont="1" applyAlignment="1">
      <alignment horizontal="center" vertical="center"/>
    </xf>
    <xf numFmtId="165" fontId="8" fillId="8" borderId="24" xfId="0" applyNumberFormat="1" applyFont="1" applyFill="1" applyBorder="1" applyAlignment="1">
      <alignment horizontal="center" vertical="center"/>
    </xf>
    <xf numFmtId="165" fontId="8" fillId="11" borderId="35" xfId="0" applyNumberFormat="1" applyFont="1" applyFill="1" applyBorder="1" applyAlignment="1">
      <alignment horizontal="center" vertical="center"/>
    </xf>
    <xf numFmtId="165" fontId="8" fillId="11" borderId="7" xfId="0" applyNumberFormat="1" applyFont="1" applyFill="1" applyBorder="1" applyAlignment="1">
      <alignment horizontal="center" vertical="center"/>
    </xf>
    <xf numFmtId="165" fontId="8" fillId="10" borderId="24" xfId="0" applyNumberFormat="1" applyFont="1" applyFill="1" applyBorder="1" applyAlignment="1">
      <alignment horizontal="center" vertical="center"/>
    </xf>
    <xf numFmtId="0" fontId="12" fillId="7" borderId="49" xfId="0" applyFont="1" applyFill="1" applyBorder="1" applyAlignment="1">
      <alignment horizontal="center" vertical="center"/>
    </xf>
    <xf numFmtId="1" fontId="13" fillId="2" borderId="0" xfId="0" applyNumberFormat="1" applyFont="1" applyFill="1" applyAlignment="1">
      <alignment horizontal="center" vertical="center"/>
    </xf>
    <xf numFmtId="1" fontId="6" fillId="2" borderId="7" xfId="0" applyNumberFormat="1" applyFont="1" applyFill="1" applyBorder="1" applyAlignment="1">
      <alignment horizontal="left" vertical="center"/>
    </xf>
    <xf numFmtId="1" fontId="6" fillId="2" borderId="0" xfId="0" applyNumberFormat="1" applyFont="1" applyFill="1" applyAlignment="1">
      <alignment horizontal="left" vertical="center"/>
    </xf>
    <xf numFmtId="1" fontId="6" fillId="0" borderId="7" xfId="0" applyNumberFormat="1" applyFont="1" applyBorder="1" applyAlignment="1">
      <alignment horizontal="left" vertical="center"/>
    </xf>
    <xf numFmtId="0" fontId="6" fillId="2" borderId="8" xfId="0" applyFont="1" applyFill="1" applyBorder="1" applyAlignment="1">
      <alignment horizontal="left" vertical="center"/>
    </xf>
    <xf numFmtId="1" fontId="6" fillId="2" borderId="2" xfId="0" applyNumberFormat="1" applyFont="1" applyFill="1" applyBorder="1" applyAlignment="1">
      <alignment horizontal="left" vertical="center"/>
    </xf>
    <xf numFmtId="49" fontId="7" fillId="0" borderId="0" xfId="0" applyNumberFormat="1" applyFont="1" applyAlignment="1">
      <alignment horizontal="left" vertical="center"/>
    </xf>
    <xf numFmtId="49" fontId="7" fillId="0" borderId="3" xfId="0" applyNumberFormat="1" applyFont="1" applyBorder="1" applyAlignment="1">
      <alignment horizontal="left" vertical="center"/>
    </xf>
    <xf numFmtId="0" fontId="7" fillId="2" borderId="0" xfId="0" applyFont="1" applyFill="1" applyAlignment="1">
      <alignment horizontal="left" vertical="center"/>
    </xf>
    <xf numFmtId="0" fontId="7" fillId="2" borderId="3" xfId="0" applyFont="1" applyFill="1" applyBorder="1" applyAlignment="1">
      <alignment horizontal="left" vertical="center"/>
    </xf>
    <xf numFmtId="0" fontId="7" fillId="0" borderId="0" xfId="0" applyFont="1" applyAlignment="1">
      <alignment horizontal="left" vertical="center"/>
    </xf>
    <xf numFmtId="0" fontId="7" fillId="0" borderId="3" xfId="0" applyFont="1" applyBorder="1" applyAlignment="1">
      <alignment horizontal="left" vertical="center"/>
    </xf>
    <xf numFmtId="0" fontId="7" fillId="2" borderId="2" xfId="0" applyFont="1" applyFill="1" applyBorder="1" applyAlignment="1">
      <alignment horizontal="left" vertical="center"/>
    </xf>
    <xf numFmtId="0" fontId="7" fillId="2" borderId="4" xfId="0" applyFont="1" applyFill="1" applyBorder="1" applyAlignment="1">
      <alignment horizontal="left" vertical="center"/>
    </xf>
    <xf numFmtId="0" fontId="12" fillId="7" borderId="27" xfId="0" applyFont="1" applyFill="1" applyBorder="1" applyAlignment="1">
      <alignment vertical="center"/>
    </xf>
    <xf numFmtId="0" fontId="11" fillId="0" borderId="35" xfId="0" applyFont="1" applyBorder="1" applyAlignment="1">
      <alignment horizontal="center" vertical="center" wrapText="1"/>
    </xf>
    <xf numFmtId="0" fontId="12" fillId="7" borderId="12" xfId="0" applyFont="1" applyFill="1" applyBorder="1" applyAlignment="1">
      <alignment horizontal="center" vertical="center"/>
    </xf>
    <xf numFmtId="0" fontId="12" fillId="7" borderId="37" xfId="0" applyFont="1" applyFill="1" applyBorder="1" applyAlignment="1">
      <alignment horizontal="center" vertical="center"/>
    </xf>
    <xf numFmtId="0" fontId="12" fillId="7" borderId="36" xfId="0" applyFont="1" applyFill="1" applyBorder="1" applyAlignment="1">
      <alignment horizontal="center" vertical="center"/>
    </xf>
    <xf numFmtId="0" fontId="12" fillId="7" borderId="38" xfId="0" applyFont="1" applyFill="1" applyBorder="1" applyAlignment="1">
      <alignment horizontal="center" vertical="center"/>
    </xf>
    <xf numFmtId="0" fontId="12" fillId="7" borderId="19" xfId="0" applyFont="1" applyFill="1" applyBorder="1" applyAlignment="1">
      <alignment horizontal="center" vertical="center"/>
    </xf>
    <xf numFmtId="0" fontId="12" fillId="7" borderId="24" xfId="0" applyFont="1" applyFill="1" applyBorder="1" applyAlignment="1">
      <alignment horizontal="center" vertical="center"/>
    </xf>
    <xf numFmtId="49" fontId="13" fillId="0" borderId="19" xfId="0" applyNumberFormat="1" applyFont="1" applyBorder="1" applyAlignment="1">
      <alignment horizontal="center" vertical="center"/>
    </xf>
    <xf numFmtId="49" fontId="13" fillId="0" borderId="0" xfId="0" applyNumberFormat="1" applyFont="1" applyAlignment="1">
      <alignment horizontal="center" vertical="center"/>
    </xf>
    <xf numFmtId="49" fontId="13" fillId="0" borderId="20" xfId="0" applyNumberFormat="1" applyFont="1" applyBorder="1" applyAlignment="1">
      <alignment horizontal="center" vertical="center"/>
    </xf>
    <xf numFmtId="49" fontId="13" fillId="2" borderId="0" xfId="0" applyNumberFormat="1" applyFont="1" applyFill="1" applyAlignment="1">
      <alignment horizontal="center" vertical="center"/>
    </xf>
    <xf numFmtId="0" fontId="18" fillId="7" borderId="19" xfId="0" applyFont="1" applyFill="1" applyBorder="1" applyAlignment="1">
      <alignment horizontal="center" vertical="center"/>
    </xf>
    <xf numFmtId="1" fontId="13" fillId="0" borderId="19" xfId="0" applyNumberFormat="1" applyFont="1" applyBorder="1" applyAlignment="1">
      <alignment horizontal="center" vertical="center"/>
    </xf>
    <xf numFmtId="1" fontId="13" fillId="0" borderId="0" xfId="0" applyNumberFormat="1" applyFont="1" applyAlignment="1">
      <alignment horizontal="center" vertical="center"/>
    </xf>
    <xf numFmtId="165" fontId="6" fillId="9" borderId="52" xfId="0" applyNumberFormat="1" applyFont="1" applyFill="1" applyBorder="1" applyAlignment="1">
      <alignment horizontal="center" vertical="center"/>
    </xf>
    <xf numFmtId="165" fontId="6" fillId="9" borderId="50" xfId="0" applyNumberFormat="1" applyFont="1" applyFill="1" applyBorder="1" applyAlignment="1">
      <alignment horizontal="center" vertical="center"/>
    </xf>
    <xf numFmtId="1" fontId="29" fillId="0" borderId="55" xfId="0" applyNumberFormat="1" applyFont="1" applyBorder="1" applyAlignment="1">
      <alignment horizontal="center" vertical="center"/>
    </xf>
    <xf numFmtId="1" fontId="29" fillId="0" borderId="53" xfId="0" applyNumberFormat="1" applyFont="1" applyBorder="1" applyAlignment="1">
      <alignment horizontal="center" vertical="center"/>
    </xf>
    <xf numFmtId="49" fontId="14" fillId="0" borderId="0" xfId="0" applyNumberFormat="1" applyFont="1" applyAlignment="1">
      <alignment horizontal="left" vertical="center"/>
    </xf>
    <xf numFmtId="49" fontId="14" fillId="0" borderId="20" xfId="0" applyNumberFormat="1" applyFont="1" applyBorder="1" applyAlignment="1">
      <alignment horizontal="left" vertical="center"/>
    </xf>
    <xf numFmtId="165" fontId="8" fillId="6" borderId="3" xfId="0" applyNumberFormat="1" applyFont="1" applyFill="1" applyBorder="1" applyAlignment="1">
      <alignment horizontal="center" vertical="center"/>
    </xf>
    <xf numFmtId="165" fontId="8" fillId="6" borderId="35" xfId="0" applyNumberFormat="1" applyFont="1" applyFill="1" applyBorder="1" applyAlignment="1">
      <alignment horizontal="center" vertical="center"/>
    </xf>
    <xf numFmtId="1" fontId="13" fillId="0" borderId="24" xfId="0" applyNumberFormat="1" applyFont="1" applyBorder="1" applyAlignment="1">
      <alignment horizontal="center" vertical="center"/>
    </xf>
    <xf numFmtId="1" fontId="14" fillId="2" borderId="0" xfId="0" applyNumberFormat="1" applyFont="1" applyFill="1" applyAlignment="1">
      <alignment horizontal="center" vertical="center"/>
    </xf>
    <xf numFmtId="1" fontId="4" fillId="0" borderId="8" xfId="0" applyNumberFormat="1" applyFont="1" applyBorder="1" applyAlignment="1">
      <alignment horizontal="center" vertical="center"/>
    </xf>
    <xf numFmtId="1" fontId="4" fillId="0" borderId="2" xfId="0" applyNumberFormat="1" applyFont="1" applyBorder="1" applyAlignment="1">
      <alignment horizontal="center" vertical="center"/>
    </xf>
    <xf numFmtId="165" fontId="6" fillId="9" borderId="51" xfId="0" applyNumberFormat="1" applyFont="1" applyFill="1" applyBorder="1" applyAlignment="1">
      <alignment horizontal="center" vertical="center"/>
    </xf>
    <xf numFmtId="1" fontId="21" fillId="0" borderId="53" xfId="0" applyNumberFormat="1" applyFont="1" applyBorder="1" applyAlignment="1">
      <alignment horizontal="center" vertical="center"/>
    </xf>
    <xf numFmtId="1" fontId="21" fillId="0" borderId="54" xfId="0" applyNumberFormat="1" applyFont="1" applyBorder="1" applyAlignment="1">
      <alignment horizontal="center" vertical="center"/>
    </xf>
    <xf numFmtId="1" fontId="28" fillId="0" borderId="53" xfId="0" applyNumberFormat="1" applyFont="1" applyBorder="1" applyAlignment="1">
      <alignment horizontal="center" vertical="center"/>
    </xf>
    <xf numFmtId="1" fontId="28" fillId="0" borderId="54" xfId="0" applyNumberFormat="1" applyFont="1" applyBorder="1" applyAlignment="1">
      <alignment horizontal="center" vertical="center"/>
    </xf>
    <xf numFmtId="0" fontId="23" fillId="2" borderId="65" xfId="0" applyFont="1" applyFill="1" applyBorder="1" applyAlignment="1">
      <alignment horizontal="center" vertical="center"/>
    </xf>
    <xf numFmtId="0" fontId="23" fillId="2" borderId="58" xfId="0" applyFont="1" applyFill="1" applyBorder="1" applyAlignment="1">
      <alignment horizontal="center" vertical="center"/>
    </xf>
    <xf numFmtId="0" fontId="23" fillId="2" borderId="66" xfId="0" applyFont="1" applyFill="1" applyBorder="1" applyAlignment="1">
      <alignment horizontal="center" vertical="center"/>
    </xf>
    <xf numFmtId="1" fontId="43" fillId="0" borderId="8" xfId="0" applyNumberFormat="1" applyFont="1" applyBorder="1" applyAlignment="1">
      <alignment horizontal="center" vertical="center"/>
    </xf>
    <xf numFmtId="1" fontId="43" fillId="0" borderId="2" xfId="0" applyNumberFormat="1" applyFont="1" applyBorder="1" applyAlignment="1">
      <alignment horizontal="center" vertical="center"/>
    </xf>
    <xf numFmtId="1" fontId="43" fillId="0" borderId="4" xfId="0" applyNumberFormat="1" applyFont="1" applyBorder="1" applyAlignment="1">
      <alignment horizontal="center" vertical="center"/>
    </xf>
    <xf numFmtId="0" fontId="10" fillId="9" borderId="65" xfId="0" applyFont="1" applyFill="1" applyBorder="1" applyAlignment="1">
      <alignment horizontal="center" vertical="center"/>
    </xf>
    <xf numFmtId="0" fontId="10" fillId="9" borderId="58" xfId="0" applyFont="1" applyFill="1" applyBorder="1" applyAlignment="1">
      <alignment horizontal="center" vertical="center"/>
    </xf>
    <xf numFmtId="0" fontId="10" fillId="9" borderId="66" xfId="0" applyFont="1" applyFill="1" applyBorder="1" applyAlignment="1">
      <alignment horizontal="center" vertical="center"/>
    </xf>
    <xf numFmtId="1" fontId="2" fillId="0" borderId="67" xfId="0" applyNumberFormat="1" applyFont="1" applyBorder="1" applyAlignment="1">
      <alignment horizontal="center" vertical="center"/>
    </xf>
    <xf numFmtId="1" fontId="2" fillId="0" borderId="68" xfId="0" applyNumberFormat="1" applyFont="1" applyBorder="1" applyAlignment="1">
      <alignment horizontal="center" vertical="center"/>
    </xf>
    <xf numFmtId="1" fontId="2" fillId="0" borderId="69" xfId="0" applyNumberFormat="1" applyFont="1" applyBorder="1" applyAlignment="1">
      <alignment horizontal="center" vertical="center"/>
    </xf>
    <xf numFmtId="0" fontId="8" fillId="4" borderId="65" xfId="0" applyFont="1" applyFill="1" applyBorder="1" applyAlignment="1">
      <alignment horizontal="center" vertical="center"/>
    </xf>
    <xf numFmtId="0" fontId="8" fillId="4" borderId="58" xfId="0" applyFont="1" applyFill="1" applyBorder="1" applyAlignment="1">
      <alignment horizontal="center" vertical="center"/>
    </xf>
    <xf numFmtId="0" fontId="8" fillId="4" borderId="66" xfId="0" applyFont="1" applyFill="1" applyBorder="1" applyAlignment="1">
      <alignment horizontal="center" vertical="center"/>
    </xf>
    <xf numFmtId="1" fontId="2" fillId="0" borderId="8" xfId="0" applyNumberFormat="1" applyFont="1" applyBorder="1" applyAlignment="1">
      <alignment horizontal="center" vertical="center"/>
    </xf>
    <xf numFmtId="1" fontId="2" fillId="0" borderId="2" xfId="0" applyNumberFormat="1" applyFont="1" applyBorder="1" applyAlignment="1">
      <alignment horizontal="center" vertical="center"/>
    </xf>
    <xf numFmtId="1" fontId="2" fillId="0" borderId="4" xfId="0" applyNumberFormat="1" applyFont="1" applyBorder="1" applyAlignment="1">
      <alignment horizontal="center" vertical="center"/>
    </xf>
    <xf numFmtId="0" fontId="8" fillId="3" borderId="65" xfId="0" applyFont="1" applyFill="1" applyBorder="1" applyAlignment="1">
      <alignment horizontal="center" vertical="center"/>
    </xf>
    <xf numFmtId="0" fontId="8" fillId="3" borderId="58" xfId="0" applyFont="1" applyFill="1" applyBorder="1" applyAlignment="1">
      <alignment horizontal="center" vertical="center"/>
    </xf>
    <xf numFmtId="0" fontId="8" fillId="5" borderId="65" xfId="0" applyFont="1" applyFill="1" applyBorder="1" applyAlignment="1">
      <alignment horizontal="center" vertical="center"/>
    </xf>
    <xf numFmtId="0" fontId="8" fillId="5" borderId="58" xfId="0" applyFont="1" applyFill="1" applyBorder="1" applyAlignment="1">
      <alignment horizontal="center" vertical="center"/>
    </xf>
    <xf numFmtId="0" fontId="8" fillId="5" borderId="66" xfId="0" applyFont="1" applyFill="1" applyBorder="1" applyAlignment="1">
      <alignment horizontal="center" vertical="center"/>
    </xf>
    <xf numFmtId="0" fontId="42" fillId="10" borderId="65" xfId="0" applyFont="1" applyFill="1" applyBorder="1" applyAlignment="1">
      <alignment horizontal="center" vertical="center"/>
    </xf>
    <xf numFmtId="0" fontId="42" fillId="10" borderId="58" xfId="0" applyFont="1" applyFill="1" applyBorder="1" applyAlignment="1">
      <alignment horizontal="center" vertical="center"/>
    </xf>
    <xf numFmtId="0" fontId="42" fillId="10" borderId="66" xfId="0" applyFont="1" applyFill="1" applyBorder="1" applyAlignment="1">
      <alignment horizontal="center" vertical="center"/>
    </xf>
    <xf numFmtId="1" fontId="19" fillId="0" borderId="8" xfId="0" applyNumberFormat="1" applyFont="1" applyBorder="1" applyAlignment="1">
      <alignment horizontal="center" vertical="center"/>
    </xf>
    <xf numFmtId="1" fontId="19" fillId="0" borderId="2" xfId="0" applyNumberFormat="1" applyFont="1" applyBorder="1" applyAlignment="1">
      <alignment horizontal="center" vertical="center"/>
    </xf>
    <xf numFmtId="1" fontId="19" fillId="0" borderId="4" xfId="0" applyNumberFormat="1" applyFont="1" applyBorder="1" applyAlignment="1">
      <alignment horizontal="center" vertical="center"/>
    </xf>
    <xf numFmtId="0" fontId="8" fillId="8" borderId="65" xfId="0" applyFont="1" applyFill="1" applyBorder="1" applyAlignment="1">
      <alignment horizontal="center" vertical="center"/>
    </xf>
    <xf numFmtId="0" fontId="8" fillId="8" borderId="58" xfId="0" applyFont="1" applyFill="1" applyBorder="1" applyAlignment="1">
      <alignment horizontal="center" vertical="center"/>
    </xf>
    <xf numFmtId="0" fontId="8" fillId="8" borderId="66" xfId="0" applyFont="1" applyFill="1" applyBorder="1" applyAlignment="1">
      <alignment horizontal="center" vertical="center"/>
    </xf>
    <xf numFmtId="1" fontId="22" fillId="0" borderId="8" xfId="0" applyNumberFormat="1" applyFont="1" applyBorder="1" applyAlignment="1">
      <alignment horizontal="center" vertical="center"/>
    </xf>
    <xf numFmtId="1" fontId="22" fillId="0" borderId="2" xfId="0" applyNumberFormat="1" applyFont="1" applyBorder="1" applyAlignment="1">
      <alignment horizontal="center" vertical="center"/>
    </xf>
    <xf numFmtId="1" fontId="22" fillId="0" borderId="4" xfId="0" applyNumberFormat="1" applyFont="1" applyBorder="1" applyAlignment="1">
      <alignment horizontal="center" vertical="center"/>
    </xf>
    <xf numFmtId="0" fontId="8" fillId="10" borderId="65" xfId="0" applyFont="1" applyFill="1" applyBorder="1" applyAlignment="1">
      <alignment horizontal="center" vertical="center"/>
    </xf>
    <xf numFmtId="0" fontId="8" fillId="10" borderId="58" xfId="0" applyFont="1" applyFill="1" applyBorder="1" applyAlignment="1">
      <alignment horizontal="center" vertical="center"/>
    </xf>
    <xf numFmtId="0" fontId="8" fillId="10" borderId="66" xfId="0" applyFont="1" applyFill="1" applyBorder="1" applyAlignment="1">
      <alignment horizontal="center" vertical="center"/>
    </xf>
    <xf numFmtId="1" fontId="5" fillId="0" borderId="8" xfId="0" applyNumberFormat="1" applyFont="1" applyBorder="1" applyAlignment="1">
      <alignment horizontal="center" vertical="center"/>
    </xf>
    <xf numFmtId="1" fontId="5" fillId="0" borderId="2" xfId="0" applyNumberFormat="1" applyFont="1" applyBorder="1" applyAlignment="1">
      <alignment horizontal="center" vertical="center"/>
    </xf>
    <xf numFmtId="1" fontId="5" fillId="0" borderId="4" xfId="0" applyNumberFormat="1" applyFont="1" applyBorder="1" applyAlignment="1">
      <alignment horizontal="center" vertical="center"/>
    </xf>
    <xf numFmtId="0" fontId="8" fillId="6" borderId="65" xfId="0" applyFont="1" applyFill="1" applyBorder="1" applyAlignment="1">
      <alignment horizontal="center" vertical="center"/>
    </xf>
    <xf numFmtId="0" fontId="8" fillId="6" borderId="58" xfId="0" applyFont="1" applyFill="1" applyBorder="1" applyAlignment="1">
      <alignment horizontal="center" vertical="center"/>
    </xf>
    <xf numFmtId="0" fontId="8" fillId="6" borderId="66" xfId="0" applyFont="1" applyFill="1" applyBorder="1" applyAlignment="1">
      <alignment horizontal="center" vertical="center"/>
    </xf>
    <xf numFmtId="1" fontId="44" fillId="0" borderId="8" xfId="0" applyNumberFormat="1" applyFont="1" applyBorder="1" applyAlignment="1">
      <alignment horizontal="center" vertical="center"/>
    </xf>
    <xf numFmtId="1" fontId="44" fillId="0" borderId="2" xfId="0" applyNumberFormat="1" applyFont="1" applyBorder="1" applyAlignment="1">
      <alignment horizontal="center" vertical="center"/>
    </xf>
    <xf numFmtId="1" fontId="44" fillId="0" borderId="4" xfId="0" applyNumberFormat="1" applyFont="1" applyBorder="1" applyAlignment="1">
      <alignment horizontal="center" vertical="center"/>
    </xf>
    <xf numFmtId="0" fontId="8" fillId="11" borderId="65" xfId="0" applyFont="1" applyFill="1" applyBorder="1" applyAlignment="1">
      <alignment horizontal="center" vertical="center"/>
    </xf>
    <xf numFmtId="0" fontId="8" fillId="11" borderId="58" xfId="0" applyFont="1" applyFill="1" applyBorder="1" applyAlignment="1">
      <alignment horizontal="center" vertical="center"/>
    </xf>
    <xf numFmtId="0" fontId="8" fillId="11" borderId="66" xfId="0" applyFont="1" applyFill="1" applyBorder="1" applyAlignment="1">
      <alignment horizontal="center" vertical="center"/>
    </xf>
    <xf numFmtId="1" fontId="19" fillId="0" borderId="53" xfId="0" applyNumberFormat="1" applyFont="1" applyBorder="1" applyAlignment="1">
      <alignment horizontal="center" vertical="center"/>
    </xf>
    <xf numFmtId="1" fontId="19" fillId="0" borderId="54" xfId="0" applyNumberFormat="1" applyFont="1" applyBorder="1" applyAlignment="1">
      <alignment horizontal="center" vertical="center"/>
    </xf>
    <xf numFmtId="1" fontId="20" fillId="0" borderId="53" xfId="0" applyNumberFormat="1" applyFont="1" applyBorder="1" applyAlignment="1">
      <alignment horizontal="center" vertical="center"/>
    </xf>
    <xf numFmtId="1" fontId="20" fillId="0" borderId="54" xfId="0" applyNumberFormat="1" applyFont="1" applyBorder="1" applyAlignment="1">
      <alignment horizontal="center" vertical="center"/>
    </xf>
    <xf numFmtId="0" fontId="7" fillId="0" borderId="8" xfId="0" applyFont="1" applyBorder="1" applyAlignment="1">
      <alignment horizontal="left" vertical="top" wrapText="1"/>
    </xf>
    <xf numFmtId="0" fontId="7" fillId="0" borderId="2" xfId="0" applyFont="1" applyBorder="1" applyAlignment="1">
      <alignment horizontal="left" vertical="top" wrapText="1"/>
    </xf>
    <xf numFmtId="0" fontId="7" fillId="0" borderId="4" xfId="0" applyFont="1" applyBorder="1" applyAlignment="1">
      <alignment horizontal="left" vertical="top" wrapText="1"/>
    </xf>
    <xf numFmtId="1" fontId="14" fillId="0" borderId="0" xfId="0" applyNumberFormat="1" applyFont="1" applyBorder="1" applyAlignment="1">
      <alignment horizontal="center" vertical="center"/>
    </xf>
    <xf numFmtId="9" fontId="13" fillId="0" borderId="29" xfId="0" applyNumberFormat="1" applyFont="1" applyBorder="1" applyAlignment="1">
      <alignment horizontal="center" vertical="center"/>
    </xf>
    <xf numFmtId="9" fontId="13" fillId="0" borderId="30" xfId="0" applyNumberFormat="1" applyFont="1" applyBorder="1" applyAlignment="1">
      <alignment horizontal="center" vertical="center"/>
    </xf>
    <xf numFmtId="9" fontId="13" fillId="0" borderId="61" xfId="0" applyNumberFormat="1" applyFont="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23" xfId="0" applyFont="1" applyFill="1" applyBorder="1" applyAlignment="1">
      <alignment horizontal="center" vertical="center"/>
    </xf>
    <xf numFmtId="1" fontId="14" fillId="2" borderId="8" xfId="0" applyNumberFormat="1" applyFont="1" applyFill="1" applyBorder="1" applyAlignment="1">
      <alignment horizontal="center" vertical="center"/>
    </xf>
    <xf numFmtId="1" fontId="14" fillId="2" borderId="2" xfId="0" applyNumberFormat="1" applyFont="1" applyFill="1" applyBorder="1" applyAlignment="1">
      <alignment horizontal="center" vertical="center"/>
    </xf>
    <xf numFmtId="0" fontId="7" fillId="0" borderId="24" xfId="0" applyFont="1" applyBorder="1" applyAlignment="1">
      <alignment horizontal="center" vertical="center"/>
    </xf>
    <xf numFmtId="0" fontId="7" fillId="2" borderId="24" xfId="0" applyFont="1" applyFill="1" applyBorder="1" applyAlignment="1">
      <alignment horizontal="center" vertical="center"/>
    </xf>
    <xf numFmtId="0" fontId="27" fillId="8" borderId="0" xfId="0" applyFont="1" applyFill="1" applyAlignment="1">
      <alignment horizontal="center" wrapText="1"/>
    </xf>
    <xf numFmtId="0" fontId="35" fillId="0" borderId="0" xfId="0" applyFont="1" applyBorder="1" applyAlignment="1">
      <alignment vertical="top" wrapText="1"/>
    </xf>
  </cellXfs>
  <cellStyles count="2">
    <cellStyle name="Normal" xfId="0" builtinId="0"/>
    <cellStyle name="Normal 3" xfId="1" xr:uid="{AA9FDA8D-DE77-433B-886D-ECB21818C873}"/>
  </cellStyles>
  <dxfs count="124">
    <dxf>
      <font>
        <strike val="0"/>
        <outline val="0"/>
        <shadow val="0"/>
        <u val="none"/>
        <vertAlign val="baseline"/>
        <sz val="8"/>
        <color theme="1"/>
        <name val="Calibri"/>
        <family val="2"/>
        <scheme val="minor"/>
      </font>
      <alignment horizontal="center" vertical="bottom" textRotation="0" wrapText="0" indent="0" justifyLastLine="0" shrinkToFit="0" readingOrder="0"/>
    </dxf>
    <dxf>
      <font>
        <strike val="0"/>
        <outline val="0"/>
        <shadow val="0"/>
        <u val="none"/>
        <vertAlign val="baseline"/>
        <sz val="8"/>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
        <color theme="0"/>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
        <color theme="0"/>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
        <color theme="0"/>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
        <color theme="0"/>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
        <color theme="0"/>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
        <color theme="0"/>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
        <color theme="0"/>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0"/>
        <color theme="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left style="thin">
          <color theme="0"/>
        </left>
        <right style="thin">
          <color indexed="64"/>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Calibri"/>
        <family val="2"/>
        <scheme val="minor"/>
      </font>
      <numFmt numFmtId="164" formatCode="[$-409]d\-mmm;@"/>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Calibri"/>
        <family val="2"/>
        <scheme val="minor"/>
      </font>
      <numFmt numFmtId="164" formatCode="[$-409]d\-mmm;@"/>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8"/>
        <color theme="1"/>
        <name val="Calibri"/>
        <family val="2"/>
        <scheme val="minor"/>
      </font>
      <numFmt numFmtId="2" formatCode="0.00"/>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theme="0"/>
        </right>
        <top style="thin">
          <color theme="0"/>
        </top>
        <bottom style="thin">
          <color theme="0"/>
        </bottom>
        <vertical style="thin">
          <color theme="0"/>
        </vertical>
        <horizontal style="thin">
          <color theme="0"/>
        </horizontal>
      </border>
    </dxf>
    <dxf>
      <border diagonalUp="0" diagonalDown="0">
        <left style="thin">
          <color theme="6"/>
        </left>
        <right style="thin">
          <color theme="6"/>
        </right>
        <top style="thin">
          <color indexed="64"/>
        </top>
        <bottom style="thin">
          <color indexed="64"/>
        </bottom>
      </border>
    </dxf>
    <dxf>
      <font>
        <strike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dxf>
    <dxf>
      <border>
        <bottom style="thin">
          <color theme="1"/>
        </bottom>
      </border>
    </dxf>
    <dxf>
      <font>
        <strike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1"/>
        </left>
        <right style="thin">
          <color theme="1"/>
        </right>
        <top/>
        <bottom/>
        <vertical style="thin">
          <color theme="1"/>
        </vertical>
        <horizontal/>
      </border>
    </dxf>
    <dxf>
      <font>
        <b val="0"/>
        <i val="0"/>
        <color theme="0"/>
      </font>
      <fill>
        <patternFill>
          <bgColor rgb="FF7030A0"/>
        </patternFill>
      </fill>
    </dxf>
    <dxf>
      <font>
        <color theme="0"/>
      </font>
      <fill>
        <patternFill>
          <bgColor theme="4"/>
        </patternFill>
      </fill>
    </dxf>
    <dxf>
      <font>
        <b val="0"/>
        <i val="0"/>
        <color theme="0"/>
      </font>
      <fill>
        <patternFill>
          <bgColor theme="4"/>
        </patternFill>
      </fill>
    </dxf>
    <dxf>
      <font>
        <b/>
        <i/>
        <color rgb="FF00B050"/>
      </font>
    </dxf>
    <dxf>
      <font>
        <color theme="0"/>
      </font>
      <fill>
        <patternFill>
          <bgColor theme="5"/>
        </patternFill>
      </fill>
    </dxf>
    <dxf>
      <font>
        <color theme="0"/>
      </font>
      <fill>
        <patternFill>
          <bgColor rgb="FFFF0000"/>
        </patternFill>
      </fill>
    </dxf>
    <dxf>
      <font>
        <color theme="0" tint="-0.499984740745262"/>
      </font>
      <fill>
        <patternFill>
          <bgColor theme="2"/>
        </patternFill>
      </fill>
    </dxf>
    <dxf>
      <font>
        <color theme="0"/>
      </font>
      <fill>
        <patternFill>
          <bgColor theme="7"/>
        </patternFill>
      </fill>
    </dxf>
    <dxf>
      <font>
        <b val="0"/>
        <i/>
        <color rgb="FF00B050"/>
      </font>
    </dxf>
    <dxf>
      <font>
        <strike val="0"/>
        <outline val="0"/>
        <shadow val="0"/>
        <u val="none"/>
        <vertAlign val="baseline"/>
        <sz val="9"/>
        <color theme="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left style="thin">
          <color theme="0"/>
        </left>
        <right/>
        <top style="thin">
          <color theme="0"/>
        </top>
        <bottom style="thin">
          <color theme="0"/>
        </bottom>
      </border>
    </dxf>
    <dxf>
      <font>
        <strike val="0"/>
        <outline val="0"/>
        <shadow val="0"/>
        <u val="none"/>
        <vertAlign val="baseline"/>
        <sz val="9"/>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9"/>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strike val="0"/>
        <outline val="0"/>
        <shadow val="0"/>
        <u val="none"/>
        <vertAlign val="baseline"/>
        <sz val="9"/>
        <color theme="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strike val="0"/>
        <outline val="0"/>
        <shadow val="0"/>
        <u val="none"/>
        <vertAlign val="baseline"/>
        <sz val="9"/>
        <color theme="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strike val="0"/>
        <outline val="0"/>
        <shadow val="0"/>
        <u val="none"/>
        <vertAlign val="baseline"/>
        <sz val="9"/>
        <color theme="1"/>
        <name val="Calibri"/>
        <family val="2"/>
        <scheme val="minor"/>
      </font>
      <numFmt numFmtId="164" formatCode="[$-409]d\-mmm;@"/>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strike val="0"/>
        <outline val="0"/>
        <shadow val="0"/>
        <u val="none"/>
        <vertAlign val="baseline"/>
        <sz val="9"/>
        <color theme="1"/>
        <name val="Calibri"/>
        <family val="2"/>
        <scheme val="minor"/>
      </font>
      <numFmt numFmtId="164" formatCode="[$-409]d\-mmm;@"/>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9"/>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strike val="0"/>
        <outline val="0"/>
        <shadow val="0"/>
        <u val="none"/>
        <vertAlign val="baseline"/>
        <sz val="9"/>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strike val="0"/>
        <outline val="0"/>
        <shadow val="0"/>
        <u val="none"/>
        <vertAlign val="baseline"/>
        <sz val="8"/>
        <color theme="1"/>
        <name val="Calibri"/>
        <family val="2"/>
        <scheme val="minor"/>
      </font>
      <numFmt numFmtId="2" formatCode="0.00"/>
      <fill>
        <patternFill patternType="none">
          <fgColor indexed="64"/>
          <bgColor auto="1"/>
        </patternFill>
      </fill>
      <alignment horizontal="center" vertical="center" textRotation="0" wrapText="1" indent="0" justifyLastLine="0" shrinkToFit="0" readingOrder="0"/>
      <border diagonalUp="0" diagonalDown="0">
        <left/>
        <right style="thin">
          <color theme="0"/>
        </right>
        <top style="thin">
          <color theme="0"/>
        </top>
        <bottom style="thin">
          <color theme="0"/>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theme="1"/>
        <name val="Calibri"/>
        <family val="2"/>
        <scheme val="minor"/>
      </font>
      <fill>
        <patternFill patternType="none">
          <fgColor indexed="64"/>
          <bgColor auto="1"/>
        </patternFill>
      </fill>
      <alignment vertical="center" textRotation="0" wrapText="1" indent="0" justifyLastLine="0" shrinkToFit="0" readingOrder="0"/>
    </dxf>
    <dxf>
      <border>
        <bottom style="thin">
          <color indexed="64"/>
        </bottom>
      </border>
    </dxf>
    <dxf>
      <font>
        <strike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color theme="0"/>
      </font>
      <fill>
        <patternFill>
          <bgColor theme="7"/>
        </patternFill>
      </fill>
    </dxf>
    <dxf>
      <font>
        <color theme="0"/>
      </font>
      <fill>
        <patternFill>
          <bgColor rgb="FFFF0000"/>
        </patternFill>
      </fill>
    </dxf>
    <dxf>
      <font>
        <b val="0"/>
        <i val="0"/>
        <color theme="0"/>
      </font>
      <fill>
        <patternFill>
          <bgColor theme="4"/>
        </patternFill>
      </fill>
    </dxf>
    <dxf>
      <font>
        <b/>
        <i/>
        <color rgb="FF00B050"/>
      </font>
    </dxf>
    <dxf>
      <font>
        <color theme="0"/>
      </font>
      <fill>
        <patternFill>
          <bgColor theme="5"/>
        </patternFill>
      </fill>
    </dxf>
    <dxf>
      <font>
        <color theme="0"/>
      </font>
      <fill>
        <patternFill>
          <bgColor rgb="FFFF0000"/>
        </patternFill>
      </fill>
    </dxf>
    <dxf>
      <font>
        <color theme="0" tint="-0.499984740745262"/>
      </font>
      <fill>
        <patternFill>
          <bgColor theme="2"/>
        </patternFill>
      </fill>
    </dxf>
    <dxf>
      <font>
        <color theme="0"/>
      </font>
      <fill>
        <patternFill>
          <bgColor theme="7"/>
        </patternFill>
      </fill>
    </dxf>
    <dxf>
      <font>
        <color theme="1"/>
      </font>
    </dxf>
    <dxf>
      <font>
        <b val="0"/>
        <i/>
        <color rgb="FF00B050"/>
      </font>
    </dxf>
    <dxf>
      <font>
        <strike val="0"/>
        <outline val="0"/>
        <shadow val="0"/>
        <u val="none"/>
        <vertAlign val="baseline"/>
        <sz val="8"/>
        <color auto="1"/>
        <name val="Calibri"/>
        <family val="2"/>
        <scheme val="minor"/>
      </font>
      <alignment vertical="top" textRotation="0" wrapText="1" indent="0" justifyLastLine="0" shrinkToFit="0" readingOrder="0"/>
      <border diagonalUp="0" diagonalDown="0" outline="0">
        <left/>
        <right/>
        <top style="thin">
          <color indexed="64"/>
        </top>
        <bottom style="thin">
          <color indexed="64"/>
        </bottom>
      </border>
    </dxf>
    <dxf>
      <font>
        <b/>
        <strike val="0"/>
        <outline val="0"/>
        <shadow val="0"/>
        <u val="none"/>
        <vertAlign val="baseline"/>
        <sz val="8"/>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outline="0">
        <left/>
        <right style="thin">
          <color indexed="64"/>
        </right>
        <top style="thin">
          <color indexed="64"/>
        </top>
        <bottom style="thin">
          <color indexed="64"/>
        </bottom>
      </border>
    </dxf>
    <dxf>
      <font>
        <b/>
        <strike val="0"/>
        <outline val="0"/>
        <shadow val="0"/>
        <u val="none"/>
        <vertAlign val="baseline"/>
        <sz val="8"/>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Calibri"/>
        <family val="2"/>
        <scheme val="minor"/>
      </font>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Calibri"/>
        <family val="2"/>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8"/>
        <color auto="1"/>
        <name val="Calibri"/>
        <family val="2"/>
        <scheme val="minor"/>
      </font>
      <numFmt numFmtId="167" formatCode="m/d/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auto="1"/>
        <name val="Calibri"/>
        <family val="2"/>
        <scheme val="minor"/>
      </font>
      <numFmt numFmtId="167" formatCode="m/d/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numFmt numFmtId="167" formatCode="m/d/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numFmt numFmtId="167" formatCode="m/d/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Calibri"/>
        <family val="2"/>
        <scheme val="minor"/>
      </font>
      <numFmt numFmtId="1" formatCode="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numFmt numFmtId="2" formatCode="0.00"/>
      <alignment horizontal="left"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theme="0"/>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auto="1"/>
        <name val="Calibri"/>
        <family val="2"/>
        <scheme val="minor"/>
      </font>
      <alignment vertical="center" textRotation="0" wrapText="1" indent="0" justifyLastLine="0" shrinkToFit="0" readingOrder="0"/>
    </dxf>
    <dxf>
      <border>
        <bottom style="thin">
          <color indexed="64"/>
        </bottom>
      </border>
    </dxf>
    <dxf>
      <font>
        <strike val="0"/>
        <outline val="0"/>
        <shadow val="0"/>
        <u val="none"/>
        <vertAlign val="baseline"/>
        <sz val="10"/>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color rgb="FF00B050"/>
      </font>
    </dxf>
    <dxf>
      <font>
        <b val="0"/>
        <i/>
        <color rgb="FF00B050"/>
      </font>
    </dxf>
    <dxf>
      <font>
        <b val="0"/>
        <i/>
        <color rgb="FF00B050"/>
      </font>
    </dxf>
    <dxf>
      <font>
        <b val="0"/>
        <i/>
        <color rgb="FF00B050"/>
      </font>
    </dxf>
    <dxf>
      <font>
        <b val="0"/>
        <i/>
        <color rgb="FF00B050"/>
      </font>
    </dxf>
    <dxf>
      <font>
        <b val="0"/>
        <i val="0"/>
        <color theme="0"/>
      </font>
      <fill>
        <patternFill>
          <bgColor theme="4"/>
        </patternFill>
      </fill>
    </dxf>
    <dxf>
      <font>
        <b/>
        <i/>
        <color rgb="FF00B050"/>
      </font>
    </dxf>
    <dxf>
      <font>
        <color theme="0"/>
      </font>
      <fill>
        <patternFill>
          <bgColor theme="5"/>
        </patternFill>
      </fill>
    </dxf>
    <dxf>
      <font>
        <color theme="0"/>
      </font>
      <fill>
        <patternFill>
          <bgColor rgb="FFFF0000"/>
        </patternFill>
      </fill>
    </dxf>
    <dxf>
      <font>
        <color theme="0" tint="-0.499984740745262"/>
      </font>
      <fill>
        <patternFill>
          <bgColor theme="2"/>
        </patternFill>
      </fill>
    </dxf>
    <dxf>
      <font>
        <color theme="0"/>
      </font>
      <fill>
        <patternFill>
          <bgColor theme="7"/>
        </patternFill>
      </fill>
    </dxf>
    <dxf>
      <font>
        <color auto="1"/>
      </font>
    </dxf>
    <dxf>
      <font>
        <color theme="0"/>
      </font>
      <fill>
        <patternFill>
          <bgColor rgb="FF7030A0"/>
        </patternFill>
      </fill>
    </dxf>
    <dxf>
      <font>
        <b/>
        <i/>
        <color theme="0"/>
      </font>
      <fill>
        <patternFill>
          <bgColor rgb="FFFF0000"/>
        </patternFill>
      </fill>
    </dxf>
    <dxf>
      <font>
        <b val="0"/>
        <i/>
        <color rgb="FF00B050"/>
      </font>
    </dxf>
    <dxf>
      <font>
        <b val="0"/>
        <i/>
        <color theme="2" tint="-9.9917600024414813E-2"/>
      </font>
    </dxf>
    <dxf>
      <font>
        <b val="0"/>
        <i/>
        <color theme="2" tint="-9.9917600024414813E-2"/>
      </font>
    </dxf>
    <dxf>
      <font>
        <b/>
        <i val="0"/>
        <color rgb="FF00B050"/>
      </font>
    </dxf>
    <dxf>
      <font>
        <b/>
        <i val="0"/>
        <color rgb="FF00B050"/>
      </font>
    </dxf>
    <dxf>
      <font>
        <b/>
        <i val="0"/>
        <color rgb="FF00B050"/>
      </font>
    </dxf>
    <dxf>
      <font>
        <b val="0"/>
        <i/>
        <color theme="2" tint="-9.9917600024414813E-2"/>
      </font>
    </dxf>
    <dxf>
      <font>
        <b/>
        <i val="0"/>
        <color theme="0"/>
      </font>
      <fill>
        <patternFill>
          <bgColor rgb="FF00B050"/>
        </patternFill>
      </fill>
    </dxf>
    <dxf>
      <font>
        <b/>
        <i val="0"/>
        <color theme="1"/>
      </font>
      <fill>
        <patternFill>
          <bgColor theme="7"/>
        </patternFill>
      </fill>
    </dxf>
    <dxf>
      <font>
        <b/>
        <i val="0"/>
        <color theme="0"/>
      </font>
      <fill>
        <patternFill>
          <bgColor rgb="FFFF0000"/>
        </patternFill>
      </fill>
    </dxf>
  </dxfs>
  <tableStyles count="0" defaultTableStyle="TableStyleMedium2" defaultPivotStyle="PivotStyleLight16"/>
  <colors>
    <mruColors>
      <color rgb="FF8F3694"/>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'Data Validation'!$H$6</c:f>
              <c:strCache>
                <c:ptCount val="1"/>
                <c:pt idx="0">
                  <c:v>Complete</c:v>
                </c:pt>
              </c:strCache>
            </c:strRef>
          </c:tx>
          <c:spPr>
            <a:solidFill>
              <a:srgbClr val="00B050"/>
            </a:solidFill>
            <a:ln w="6350">
              <a:solidFill>
                <a:schemeClr val="bg2">
                  <a:lumMod val="90000"/>
                </a:schemeClr>
              </a:solidFill>
            </a:ln>
            <a:effectLst/>
          </c:spPr>
          <c:invertIfNegative val="0"/>
          <c:dPt>
            <c:idx val="0"/>
            <c:invertIfNegative val="0"/>
            <c:bubble3D val="0"/>
            <c:spPr>
              <a:noFill/>
              <a:ln w="9525">
                <a:solidFill>
                  <a:schemeClr val="tx1"/>
                </a:solidFill>
                <a:prstDash val="sysDash"/>
              </a:ln>
              <a:effectLst/>
            </c:spPr>
            <c:extLst>
              <c:ext xmlns:c16="http://schemas.microsoft.com/office/drawing/2014/chart" uri="{C3380CC4-5D6E-409C-BE32-E72D297353CC}">
                <c16:uniqueId val="{00000002-5F20-43B7-BEBE-36A6DDD5206A}"/>
              </c:ext>
            </c:extLst>
          </c:dPt>
          <c:dLbls>
            <c:dLbl>
              <c:idx val="0"/>
              <c:tx>
                <c:rich>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mn-lt"/>
                        <a:ea typeface="+mn-ea"/>
                        <a:cs typeface="+mn-cs"/>
                      </a:defRPr>
                    </a:pPr>
                    <a:fld id="{FC477077-0AFB-40AF-829E-CD5A86475604}" type="CELLRANGE">
                      <a:rPr lang="en-US"/>
                      <a:pPr>
                        <a:defRPr sz="1000" b="1">
                          <a:solidFill>
                            <a:schemeClr val="tx1"/>
                          </a:solidFill>
                        </a:defRPr>
                      </a:pPr>
                      <a:t>[CELLRANGE]</a:t>
                    </a:fld>
                    <a:r>
                      <a:rPr lang="en-US" baseline="0"/>
                      <a:t>, </a:t>
                    </a:r>
                    <a:fld id="{09094533-3B22-4364-B0E2-63C0E2ACFCB7}" type="VALUE">
                      <a:rPr lang="en-US" baseline="0"/>
                      <a:pPr>
                        <a:defRPr sz="1000" b="1">
                          <a:solidFill>
                            <a:schemeClr val="tx1"/>
                          </a:solidFill>
                        </a:defRPr>
                      </a:pPr>
                      <a:t>[VALUE]</a:t>
                    </a:fld>
                    <a:endParaRPr lang="en-US" baseline="0"/>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5F20-43B7-BEBE-36A6DDD5206A}"/>
                </c:ext>
              </c:extLst>
            </c:dLbl>
            <c:dLbl>
              <c:idx val="1"/>
              <c:tx>
                <c:rich>
                  <a:bodyPr/>
                  <a:lstStyle/>
                  <a:p>
                    <a:fld id="{C9C829F7-DF9F-4AE3-93D4-679FADE26C37}" type="CELLRANGE">
                      <a:rPr lang="en-US"/>
                      <a:pPr/>
                      <a:t>[CELLRANGE]</a:t>
                    </a:fld>
                    <a:r>
                      <a:rPr lang="en-US" baseline="0"/>
                      <a:t>, </a:t>
                    </a:r>
                    <a:fld id="{36A984A8-4B97-4F6E-860E-8BFD2B73EE3D}" type="VALUE">
                      <a:rPr lang="en-US" baseline="0"/>
                      <a:pPr/>
                      <a:t>[VALUE]</a:t>
                    </a:fld>
                    <a:endParaRPr lang="en-US" baseline="0"/>
                  </a:p>
                </c:rich>
              </c:tx>
              <c:dLblPos val="inEnd"/>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7B5B-46D1-9DB4-A1859583D9BE}"/>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'Data Validation'!$I$5:$J$5</c:f>
              <c:strCache>
                <c:ptCount val="2"/>
                <c:pt idx="0">
                  <c:v>Anticipated</c:v>
                </c:pt>
                <c:pt idx="1">
                  <c:v>Actual</c:v>
                </c:pt>
              </c:strCache>
            </c:strRef>
          </c:cat>
          <c:val>
            <c:numRef>
              <c:f>'Data Validation'!$I$6:$J$6</c:f>
              <c:numCache>
                <c:formatCode>General</c:formatCode>
                <c:ptCount val="2"/>
                <c:pt idx="0">
                  <c:v>79</c:v>
                </c:pt>
                <c:pt idx="1">
                  <c:v>87</c:v>
                </c:pt>
              </c:numCache>
            </c:numRef>
          </c:val>
          <c:extLst>
            <c:ext xmlns:c15="http://schemas.microsoft.com/office/drawing/2012/chart" uri="{02D57815-91ED-43cb-92C2-25804820EDAC}">
              <c15:datalabelsRange>
                <c15:f>'Data Validation'!$I$8:$J$8</c15:f>
                <c15:dlblRangeCache>
                  <c:ptCount val="2"/>
                  <c:pt idx="0">
                    <c:v>59%</c:v>
                  </c:pt>
                  <c:pt idx="1">
                    <c:v>65%</c:v>
                  </c:pt>
                </c15:dlblRangeCache>
              </c15:datalabelsRange>
            </c:ext>
            <c:ext xmlns:c16="http://schemas.microsoft.com/office/drawing/2014/chart" uri="{C3380CC4-5D6E-409C-BE32-E72D297353CC}">
              <c16:uniqueId val="{00000000-5F20-43B7-BEBE-36A6DDD5206A}"/>
            </c:ext>
          </c:extLst>
        </c:ser>
        <c:ser>
          <c:idx val="1"/>
          <c:order val="1"/>
          <c:tx>
            <c:strRef>
              <c:f>'Data Validation'!$H$7</c:f>
              <c:strCache>
                <c:ptCount val="1"/>
                <c:pt idx="0">
                  <c:v>Incomplete</c:v>
                </c:pt>
              </c:strCache>
            </c:strRef>
          </c:tx>
          <c:spPr>
            <a:noFill/>
            <a:ln>
              <a:noFill/>
            </a:ln>
            <a:effectLst/>
          </c:spPr>
          <c:invertIfNegative val="0"/>
          <c:dLbls>
            <c:dLbl>
              <c:idx val="0"/>
              <c:dLblPos val="inBase"/>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6F2-4F29-9EB1-6738BAE3B260}"/>
                </c:ext>
              </c:extLst>
            </c:dLbl>
            <c:spPr>
              <a:noFill/>
              <a:ln>
                <a:noFill/>
              </a:ln>
              <a:effectLst/>
            </c:spPr>
            <c:txPr>
              <a:bodyPr rot="0" spcFirstLastPara="1" vertOverflow="ellipsis" vert="horz" wrap="square" lIns="38100" tIns="19050" rIns="38100" bIns="19050" anchor="ctr" anchorCtr="1">
                <a:spAutoFit/>
              </a:bodyPr>
              <a:lstStyle/>
              <a:p>
                <a:pPr>
                  <a:defRPr sz="600" b="0" i="1" u="none" strike="noStrike" kern="1200" baseline="0">
                    <a:solidFill>
                      <a:schemeClr val="tx1"/>
                    </a:solidFill>
                    <a:latin typeface="+mn-lt"/>
                    <a:ea typeface="+mn-ea"/>
                    <a:cs typeface="+mn-cs"/>
                  </a:defRPr>
                </a:pPr>
                <a:endParaRPr lang="en-US"/>
              </a:p>
            </c:txPr>
            <c:dLblPos val="inBase"/>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 Validation'!$I$5:$J$5</c:f>
              <c:strCache>
                <c:ptCount val="2"/>
                <c:pt idx="0">
                  <c:v>Anticipated</c:v>
                </c:pt>
                <c:pt idx="1">
                  <c:v>Actual</c:v>
                </c:pt>
              </c:strCache>
            </c:strRef>
          </c:cat>
          <c:val>
            <c:numRef>
              <c:f>'Data Validation'!$I$7:$J$7</c:f>
              <c:numCache>
                <c:formatCode>0</c:formatCode>
                <c:ptCount val="2"/>
                <c:pt idx="0">
                  <c:v>55</c:v>
                </c:pt>
                <c:pt idx="1">
                  <c:v>47</c:v>
                </c:pt>
              </c:numCache>
            </c:numRef>
          </c:val>
          <c:extLst>
            <c:ext xmlns:c16="http://schemas.microsoft.com/office/drawing/2014/chart" uri="{C3380CC4-5D6E-409C-BE32-E72D297353CC}">
              <c16:uniqueId val="{00000001-5F20-43B7-BEBE-36A6DDD5206A}"/>
            </c:ext>
          </c:extLst>
        </c:ser>
        <c:dLbls>
          <c:dLblPos val="inEnd"/>
          <c:showLegendKey val="0"/>
          <c:showVal val="1"/>
          <c:showCatName val="0"/>
          <c:showSerName val="0"/>
          <c:showPercent val="0"/>
          <c:showBubbleSize val="0"/>
        </c:dLbls>
        <c:gapWidth val="5"/>
        <c:overlap val="100"/>
        <c:axId val="636525055"/>
        <c:axId val="629237087"/>
      </c:barChart>
      <c:catAx>
        <c:axId val="63652505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9237087"/>
        <c:crosses val="autoZero"/>
        <c:auto val="1"/>
        <c:lblAlgn val="ctr"/>
        <c:lblOffset val="100"/>
        <c:noMultiLvlLbl val="0"/>
      </c:catAx>
      <c:valAx>
        <c:axId val="629237087"/>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b" anchorCtr="0"/>
          <a:lstStyle/>
          <a:p>
            <a:pPr>
              <a:defRPr sz="700" b="0" i="0" u="none" strike="noStrike" kern="1200" baseline="0">
                <a:solidFill>
                  <a:schemeClr val="tx1">
                    <a:lumMod val="65000"/>
                    <a:lumOff val="35000"/>
                  </a:schemeClr>
                </a:solidFill>
                <a:latin typeface="+mn-lt"/>
                <a:ea typeface="+mn-ea"/>
                <a:cs typeface="+mn-cs"/>
              </a:defRPr>
            </a:pPr>
            <a:endParaRPr lang="en-US"/>
          </a:p>
        </c:txPr>
        <c:crossAx val="6365250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34924</xdr:colOff>
      <xdr:row>11</xdr:row>
      <xdr:rowOff>12699</xdr:rowOff>
    </xdr:from>
    <xdr:to>
      <xdr:col>63</xdr:col>
      <xdr:colOff>55563</xdr:colOff>
      <xdr:row>11</xdr:row>
      <xdr:rowOff>793750</xdr:rowOff>
    </xdr:to>
    <xdr:graphicFrame macro="">
      <xdr:nvGraphicFramePr>
        <xdr:cNvPr id="4" name="Chart 5">
          <a:extLst>
            <a:ext uri="{FF2B5EF4-FFF2-40B4-BE49-F238E27FC236}">
              <a16:creationId xmlns:a16="http://schemas.microsoft.com/office/drawing/2014/main" id="{EE7F4303-5725-47AE-8022-074A48E1B56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rigov.sharepoint.com/sites/EOHHS%20&#8211;%20Pulse/Shared%20Documents/3.0%20Templates%20&amp;%20Resources/EOHHS%20Project%20Tracking%20Template_mk_cg_bls_0915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tatus Update"/>
      <sheetName val="Additional PM Notes"/>
      <sheetName val="Action Items"/>
      <sheetName val="Risks &amp; Issues"/>
      <sheetName val="Questions &amp; Decisions"/>
      <sheetName val="Project Metrics"/>
      <sheetName val="Data Validation"/>
    </sheetNames>
    <sheetDataSet>
      <sheetData sheetId="0" refreshError="1"/>
      <sheetData sheetId="1" refreshError="1"/>
      <sheetData sheetId="2" refreshError="1"/>
      <sheetData sheetId="3" refreshError="1"/>
      <sheetData sheetId="4" refreshError="1"/>
      <sheetData sheetId="5" refreshError="1"/>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2CD7071-C129-4E04-BCC9-50025475EC1F}" name="Table2" displayName="Table2" ref="A1:AA882" totalsRowShown="0" headerRowDxfId="99" dataDxfId="97" headerRowBorderDxfId="98" tableBorderDxfId="96" totalsRowBorderDxfId="95">
  <autoFilter ref="A1:AA882" xr:uid="{C3F99132-075B-4EEB-8ABC-BA8EA717E754}">
    <filterColumn colId="11">
      <filters blank="1">
        <filter val="Critical"/>
        <filter val="In Progress"/>
        <filter val="With Vendor"/>
      </filters>
    </filterColumn>
  </autoFilter>
  <sortState ref="A2:AA882">
    <sortCondition ref="L1:L882"/>
  </sortState>
  <tableColumns count="27">
    <tableColumn id="1" xr3:uid="{31C40833-1BB0-44A9-972F-12242965E8E7}" name="#" dataDxfId="94"/>
    <tableColumn id="2" xr3:uid="{790CB759-E04F-4A7F-939E-E38120C534EA}" name="Action Item" dataDxfId="93"/>
    <tableColumn id="3" xr3:uid="{344B955D-0DF9-4D9C-806D-4ACD529CBDEE}" name="Reason" dataDxfId="92"/>
    <tableColumn id="11" xr3:uid="{4031B57B-1324-4934-A25A-155F2030B7C6}" name="Del" dataDxfId="91"/>
    <tableColumn id="10" xr3:uid="{7AC4D7AD-0AC4-47EA-9DED-FB118B7F6F84}" name="Accountable" dataDxfId="90"/>
    <tableColumn id="4" xr3:uid="{9BC581AD-ACAF-4F5A-9CBA-81D29BAA3C57}" name="Support" dataDxfId="89"/>
    <tableColumn id="13" xr3:uid="{50013644-B5C0-47D9-B402-B67D7D2A960E}" name="Origin" dataDxfId="88"/>
    <tableColumn id="9" xr3:uid="{3A66BFBB-5DC1-4620-AC60-E5A602978D45}" name="Created" dataDxfId="87"/>
    <tableColumn id="5" xr3:uid="{4F7EC1E0-A8D7-405D-A489-467F83B3E2ED}" name="Start" dataDxfId="86"/>
    <tableColumn id="12" xr3:uid="{9721F219-AD22-4E64-BC27-FFB76F5DFB91}" name="Due" dataDxfId="85"/>
    <tableColumn id="6" xr3:uid="{F28A27F0-8EA5-4E30-AA97-92EE3C8534D2}" name="Done" dataDxfId="84"/>
    <tableColumn id="7" xr3:uid="{ACB3B755-D5F4-4B09-965E-36493ABD0B47}" name="Status" dataDxfId="83"/>
    <tableColumn id="8" xr3:uid="{399B16E4-08BC-4903-B3E0-94CAF0EEE940}" name="Notes" dataDxfId="82"/>
    <tableColumn id="14" xr3:uid="{7F56CD05-29FB-448F-9C3C-46ADA40FCF10}" name="." dataDxfId="81"/>
    <tableColumn id="15" xr3:uid="{729ED9C3-C2BE-4C98-B9C8-784B2AA69E6F}" name="Type of document/ proof of compliance" dataDxfId="80"/>
    <tableColumn id="16" xr3:uid="{CE8DA62A-030C-4FA1-B2FC-CC99DEA9EA7A}" name="Document Name" dataDxfId="79"/>
    <tableColumn id="17" xr3:uid="{2764705E-F2E2-4D91-88CA-9881D5D52140}" name="Date Due to EOHHS" dataDxfId="78"/>
    <tableColumn id="18" xr3:uid="{40207046-34D7-4BEF-9849-2963E2F9BA28}" name="Date Provided by MTM" dataDxfId="77"/>
    <tableColumn id="19" xr3:uid="{4435A6CA-EEEC-47DA-B8F2-9A9BF447C7FC}" name="Date Reviewed By EOHHS" dataDxfId="76"/>
    <tableColumn id="20" xr3:uid="{953C1453-5DCE-461A-B845-A05AE6937CC4}" name="Reviewed By" dataDxfId="75"/>
    <tableColumn id="21" xr3:uid="{4B11F0AC-AA9E-47D3-9ABB-676B36D5047E}" name="Approved?" dataDxfId="74"/>
    <tableColumn id="22" xr3:uid="{2EF608AF-0B4D-43D7-8AE0-F9486EFA1042}" name="Date Sent back to MTM" dataDxfId="73"/>
    <tableColumn id="23" xr3:uid="{99DCBA92-4C25-416B-81F5-A395A84124B6}" name="Date Updated Document Received" dataDxfId="72"/>
    <tableColumn id="24" xr3:uid="{0EBD6ED7-FBC9-4ED5-A140-45A3C8267751}" name="Date Reviewed" dataDxfId="71"/>
    <tableColumn id="25" xr3:uid="{47569A78-9708-4DBA-9091-FAE62E65875E}" name="Reviewed  By" dataDxfId="70"/>
    <tableColumn id="26" xr3:uid="{2321D2FC-A3ED-4E71-88C5-E175E3D3D669}" name="Approved ?" dataDxfId="69"/>
    <tableColumn id="27" xr3:uid="{DCB8A668-978E-4DB4-B2CC-EFECCFD8B4DB}" name="Notes " dataDxfId="68"/>
  </tableColumns>
  <tableStyleInfo name="TableStyleLight15"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8A9E2B7-FADE-4CAF-8883-99052CAA8CF4}" name="Table5910" displayName="Table5910" ref="F1:F10" totalsRowShown="0" headerRowDxfId="2" dataDxfId="1">
  <autoFilter ref="F1:F10" xr:uid="{CAEBCF59-F104-4FE6-B872-B9B91D012543}"/>
  <sortState ref="F2:F11">
    <sortCondition ref="F1:F11"/>
  </sortState>
  <tableColumns count="1">
    <tableColumn id="1" xr3:uid="{3619F7EA-E432-4CE3-B7F1-8F56D26B01F6}" name="Agency"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FCC27DD-202D-447D-9595-DDC328782470}" name="Table3" displayName="Table3" ref="A1:J6" totalsRowShown="0" headerRowDxfId="57" dataDxfId="55" headerRowBorderDxfId="56" tableBorderDxfId="54">
  <autoFilter ref="A1:J6" xr:uid="{658AE3ED-89E5-4107-B0A2-6623A41F9153}"/>
  <tableColumns count="10">
    <tableColumn id="1" xr3:uid="{12E213A5-2BE4-4A33-B924-FA7C6659A6CA}" name="#" dataDxfId="53"/>
    <tableColumn id="2" xr3:uid="{152E1F18-9DC2-4F59-A43F-20939AEE4FB7}" name="Risk / Issue" dataDxfId="52"/>
    <tableColumn id="10" xr3:uid="{0996E2FF-F087-4AF0-AD7A-609C9E875750}" name="Origin" dataDxfId="51"/>
    <tableColumn id="8" xr3:uid="{76747F31-A87E-4619-B821-35EC1FB4FAC8}" name="Date Created" dataDxfId="50"/>
    <tableColumn id="7" xr3:uid="{9C22960A-96D7-4ECC-8F5E-0C5E7B970790}" name="Date Due" dataDxfId="49"/>
    <tableColumn id="6" xr3:uid="{3ADB814A-82FF-4943-B3F3-AD16DBBAE8C7}" name="Description" dataDxfId="48"/>
    <tableColumn id="3" xr3:uid="{0B8EFBAB-65DA-43E0-AE2A-45FE47A7802E}" name="Mitigation Plan" dataDxfId="47"/>
    <tableColumn id="9" xr3:uid="{58B9F7FF-BF85-4D5B-AD43-27A54C2F9E73}" name="Primary Owner" dataDxfId="46"/>
    <tableColumn id="4" xr3:uid="{2A591FB0-0F78-4A0E-8879-79288592BEF4}" name="Status" dataDxfId="45"/>
    <tableColumn id="5" xr3:uid="{35182E29-FDD1-4434-AC5D-7732684AAACF}" name="Notes" dataDxfId="44"/>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A436043-1E48-4D4A-BD5A-78E058C7C413}" name="Table4" displayName="Table4" ref="A1:J8" totalsRowShown="0" headerRowDxfId="34" dataDxfId="32" headerRowBorderDxfId="33" tableBorderDxfId="31">
  <autoFilter ref="A1:J8" xr:uid="{D1165D72-D096-4E47-97B5-89E85A1DCFBF}"/>
  <tableColumns count="10">
    <tableColumn id="12" xr3:uid="{8E436F92-5F30-425B-AE1E-EBC8611BE29D}" name="#" dataDxfId="30"/>
    <tableColumn id="11" xr3:uid="{CC5A3ED7-5566-4FE6-AB8E-99D4CB6C9393}" name="Question / Decision" dataDxfId="29"/>
    <tableColumn id="1" xr3:uid="{4D91636E-65EB-4C9E-A674-6089FCD9FF13}" name="Origin" dataDxfId="28"/>
    <tableColumn id="2" xr3:uid="{2881EBEB-FFBB-46D9-854C-DA0B49117929}" name="Date Created" dataDxfId="27"/>
    <tableColumn id="7" xr3:uid="{41049A92-B1A8-45B0-B35E-B78CFF9ADF1D}" name="Date Due" dataDxfId="26"/>
    <tableColumn id="6" xr3:uid="{8B3E59C7-6549-467A-9B61-267345B856E9}" name="Description" dataDxfId="25"/>
    <tableColumn id="8" xr3:uid="{DE71D88A-C2A9-4B6A-ABBF-5F9F55BDECEF}" name="Outcome" dataDxfId="24"/>
    <tableColumn id="10" xr3:uid="{DD324942-3DC6-4555-B6AC-81297F281D97}" name="Primary Owner" dataDxfId="23"/>
    <tableColumn id="9" xr3:uid="{9328BBFF-EBD0-4818-AC76-84B081104D47}" name="Status" dataDxfId="22"/>
    <tableColumn id="4" xr3:uid="{3DA58374-C6D7-4E24-AD76-88FAC399F7C6}" name="Notes" dataDxfId="21"/>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36F74DA-E20D-4B9D-AACB-76A4B7FBB7B6}" name="Table1" displayName="Table1" ref="A1:A5" totalsRowShown="0" headerRowDxfId="20" dataDxfId="19">
  <autoFilter ref="A1:A5" xr:uid="{4E2871DA-8C32-44B4-964E-8F012AC8A4EB}"/>
  <tableColumns count="1">
    <tableColumn id="1" xr3:uid="{0BD7FB48-6CD9-4162-9EFC-121739FDC9AA}" name="Status" dataDxfId="18"/>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2219567-2BDD-449D-9055-53A880E0C13E}" name="Table5" displayName="Table5" ref="B1:B5" totalsRowShown="0" headerRowDxfId="17" dataDxfId="16">
  <autoFilter ref="B1:B5" xr:uid="{EB2C25F4-5CEF-43D2-87DB-777BA7E8E517}"/>
  <tableColumns count="1">
    <tableColumn id="1" xr3:uid="{D25D56E5-B96E-441A-9013-6735328732CF}" name="Project Manager" dataDxfId="15"/>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540E1B1-2249-4582-9754-74C2DFFB3885}" name="Table6" displayName="Table6" ref="C1:C10" totalsRowShown="0" headerRowDxfId="14" dataDxfId="13">
  <autoFilter ref="C1:C10" xr:uid="{83277DEB-2AD3-40E8-9D49-12A86D671F4B}"/>
  <sortState ref="C2:C8">
    <sortCondition ref="C1:C8"/>
  </sortState>
  <tableColumns count="1">
    <tableColumn id="1" xr3:uid="{7D100D38-D278-4700-9E3B-3BE7F15905AB}" name="AI Status" dataDxfId="12"/>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E3A867F-93DD-46B2-95EC-A4194661365D}" name="Table7" displayName="Table7" ref="D1:D9" totalsRowShown="0" headerRowDxfId="11" dataDxfId="10">
  <autoFilter ref="D1:D9" xr:uid="{0AE35517-8AB6-4709-AB6E-669C9A1FD075}"/>
  <sortState ref="D2:D8">
    <sortCondition ref="D1:D8"/>
  </sortState>
  <tableColumns count="1">
    <tableColumn id="1" xr3:uid="{C412DC00-B964-473C-A21F-68CD108A44D9}" name="QRID Status" dataDxfId="9"/>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A6CFC91-8FA0-4011-91D3-13BA6F7CC0C2}" name="Table59" displayName="Table59" ref="G1:G4" totalsRowShown="0" headerRowDxfId="8" dataDxfId="7">
  <autoFilter ref="G1:G4" xr:uid="{AFA83CED-0C65-4EAE-AD26-FBAA4B8341FE}"/>
  <tableColumns count="1">
    <tableColumn id="1" xr3:uid="{5DE16F8D-357B-400B-8229-80FB5C5076C1}" name="Decision Rights" dataDxfId="6"/>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1293BAA9-DE38-419F-873B-7E980B839B89}" name="Table5912" displayName="Table5912" ref="E1:E5" totalsRowShown="0" headerRowDxfId="5" dataDxfId="4">
  <autoFilter ref="E1:E5" xr:uid="{BFC3BE4F-B5D2-4CA4-A399-E4738166E6E5}"/>
  <tableColumns count="1">
    <tableColumn id="1" xr3:uid="{9BD22393-B3C9-466E-9C5D-86C763A599E0}" name="Frequency" dataDxfId="3"/>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table" Target="../tables/table10.xml"/><Relationship Id="rId3" Type="http://schemas.openxmlformats.org/officeDocument/2006/relationships/table" Target="../tables/table5.xml"/><Relationship Id="rId7" Type="http://schemas.openxmlformats.org/officeDocument/2006/relationships/table" Target="../tables/table9.xml"/><Relationship Id="rId2" Type="http://schemas.openxmlformats.org/officeDocument/2006/relationships/table" Target="../tables/table4.xml"/><Relationship Id="rId1" Type="http://schemas.openxmlformats.org/officeDocument/2006/relationships/printerSettings" Target="../printerSettings/printerSettings7.bin"/><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7156C-FCA1-4AE1-949B-CAF0E8599F25}">
  <sheetPr>
    <pageSetUpPr fitToPage="1"/>
  </sheetPr>
  <dimension ref="A1:BL48"/>
  <sheetViews>
    <sheetView showGridLines="0" tabSelected="1" zoomScale="120" zoomScaleNormal="120" zoomScaleSheetLayoutView="140" zoomScalePageLayoutView="150" workbookViewId="0">
      <selection activeCell="O7" sqref="O7:BL7"/>
    </sheetView>
  </sheetViews>
  <sheetFormatPr defaultRowHeight="12" x14ac:dyDescent="0.2"/>
  <cols>
    <col min="1" max="64" width="1.5703125" style="1" customWidth="1"/>
    <col min="65" max="16384" width="9.140625" style="1"/>
  </cols>
  <sheetData>
    <row r="1" spans="1:64" s="3" customFormat="1" ht="18.75" customHeight="1" x14ac:dyDescent="0.25">
      <c r="A1" s="189" t="s">
        <v>117</v>
      </c>
      <c r="B1" s="189"/>
      <c r="C1" s="189"/>
      <c r="D1" s="189"/>
      <c r="E1" s="189"/>
      <c r="F1" s="189"/>
      <c r="G1" s="189"/>
      <c r="H1" s="189"/>
      <c r="I1" s="189"/>
      <c r="J1" s="189"/>
      <c r="K1" s="189"/>
      <c r="L1" s="189"/>
      <c r="M1" s="189"/>
      <c r="N1" s="189"/>
      <c r="O1" s="189"/>
      <c r="P1" s="189"/>
      <c r="Q1" s="189"/>
      <c r="R1" s="189"/>
      <c r="S1" s="189"/>
      <c r="T1" s="189"/>
      <c r="U1" s="189"/>
      <c r="V1" s="189"/>
      <c r="W1" s="189"/>
      <c r="X1" s="189"/>
      <c r="Y1" s="189"/>
      <c r="Z1" s="189"/>
      <c r="AA1" s="189"/>
      <c r="AB1" s="189"/>
      <c r="AC1" s="189"/>
      <c r="AD1" s="189"/>
      <c r="AE1" s="189"/>
      <c r="AF1" s="189"/>
      <c r="AG1" s="189"/>
      <c r="AH1" s="189"/>
      <c r="AI1" s="189"/>
      <c r="AJ1" s="189"/>
      <c r="AK1" s="189"/>
      <c r="AL1" s="189"/>
      <c r="AM1" s="189"/>
      <c r="AN1" s="189"/>
      <c r="AO1" s="189"/>
      <c r="AP1" s="189"/>
      <c r="AQ1" s="198" t="s">
        <v>0</v>
      </c>
      <c r="AR1" s="198"/>
      <c r="AS1" s="198"/>
      <c r="AT1" s="198"/>
      <c r="AU1" s="198"/>
      <c r="AV1" s="198"/>
      <c r="AW1" s="198"/>
      <c r="AX1" s="198"/>
      <c r="AY1" s="198"/>
      <c r="AZ1" s="198"/>
      <c r="BA1" s="198"/>
      <c r="BB1" s="200" t="s">
        <v>116</v>
      </c>
      <c r="BC1" s="200"/>
      <c r="BD1" s="200"/>
      <c r="BE1" s="200"/>
      <c r="BF1" s="200"/>
      <c r="BG1" s="200"/>
      <c r="BH1" s="200"/>
      <c r="BI1" s="200"/>
      <c r="BJ1" s="200"/>
      <c r="BK1" s="200"/>
      <c r="BL1" s="200"/>
    </row>
    <row r="2" spans="1:64" s="3" customFormat="1" ht="18.75" customHeight="1" x14ac:dyDescent="0.25">
      <c r="A2" s="189"/>
      <c r="B2" s="189"/>
      <c r="C2" s="189"/>
      <c r="D2" s="189"/>
      <c r="E2" s="189"/>
      <c r="F2" s="189"/>
      <c r="G2" s="189"/>
      <c r="H2" s="189"/>
      <c r="I2" s="189"/>
      <c r="J2" s="189"/>
      <c r="K2" s="189"/>
      <c r="L2" s="189"/>
      <c r="M2" s="189"/>
      <c r="N2" s="189"/>
      <c r="O2" s="189"/>
      <c r="P2" s="189"/>
      <c r="Q2" s="189"/>
      <c r="R2" s="189"/>
      <c r="S2" s="189"/>
      <c r="T2" s="189"/>
      <c r="U2" s="189"/>
      <c r="V2" s="189"/>
      <c r="W2" s="189"/>
      <c r="X2" s="189"/>
      <c r="Y2" s="189"/>
      <c r="Z2" s="189"/>
      <c r="AA2" s="189"/>
      <c r="AB2" s="189"/>
      <c r="AC2" s="189"/>
      <c r="AD2" s="189"/>
      <c r="AE2" s="189"/>
      <c r="AF2" s="189"/>
      <c r="AG2" s="189"/>
      <c r="AH2" s="189"/>
      <c r="AI2" s="189"/>
      <c r="AJ2" s="189"/>
      <c r="AK2" s="189"/>
      <c r="AL2" s="189"/>
      <c r="AM2" s="189"/>
      <c r="AN2" s="189"/>
      <c r="AO2" s="189"/>
      <c r="AP2" s="189"/>
      <c r="AQ2" s="198" t="s">
        <v>2</v>
      </c>
      <c r="AR2" s="198"/>
      <c r="AS2" s="198"/>
      <c r="AT2" s="198"/>
      <c r="AU2" s="198"/>
      <c r="AV2" s="198"/>
      <c r="AW2" s="198"/>
      <c r="AX2" s="198"/>
      <c r="AY2" s="198"/>
      <c r="AZ2" s="198"/>
      <c r="BA2" s="198"/>
      <c r="BB2" s="199">
        <f ca="1">TODAY()</f>
        <v>43440</v>
      </c>
      <c r="BC2" s="199"/>
      <c r="BD2" s="199"/>
      <c r="BE2" s="199"/>
      <c r="BF2" s="199"/>
      <c r="BG2" s="199"/>
      <c r="BH2" s="199"/>
      <c r="BI2" s="199"/>
      <c r="BJ2" s="199"/>
      <c r="BK2" s="199"/>
      <c r="BL2" s="199"/>
    </row>
    <row r="3" spans="1:64" s="3" customFormat="1" ht="18.75" customHeight="1" x14ac:dyDescent="0.25">
      <c r="A3" s="188" t="s">
        <v>3</v>
      </c>
      <c r="B3" s="188"/>
      <c r="C3" s="188"/>
      <c r="D3" s="188"/>
      <c r="E3" s="188"/>
      <c r="F3" s="188"/>
      <c r="G3" s="188"/>
      <c r="H3" s="188"/>
      <c r="I3" s="188"/>
      <c r="J3" s="188"/>
      <c r="K3" s="188"/>
      <c r="L3" s="188"/>
      <c r="M3" s="188"/>
      <c r="N3" s="188"/>
      <c r="O3" s="188"/>
      <c r="P3" s="188"/>
      <c r="Q3" s="188"/>
      <c r="R3" s="188"/>
      <c r="S3" s="188"/>
      <c r="T3" s="188"/>
      <c r="U3" s="188"/>
      <c r="V3" s="188"/>
      <c r="W3" s="188"/>
      <c r="X3" s="188"/>
      <c r="Y3" s="188"/>
      <c r="Z3" s="188"/>
      <c r="AA3" s="188"/>
      <c r="AB3" s="188"/>
      <c r="AC3" s="188"/>
      <c r="AD3" s="188"/>
      <c r="AE3" s="188"/>
      <c r="AF3" s="188"/>
      <c r="AG3" s="188"/>
      <c r="AH3" s="188"/>
      <c r="AI3" s="188"/>
      <c r="AJ3" s="188"/>
      <c r="AK3" s="188"/>
      <c r="AL3" s="188"/>
      <c r="AM3" s="188"/>
      <c r="AN3" s="188"/>
      <c r="AO3" s="188"/>
      <c r="AP3" s="188"/>
      <c r="AQ3" s="198" t="s">
        <v>4</v>
      </c>
      <c r="AR3" s="198"/>
      <c r="AS3" s="198"/>
      <c r="AT3" s="198"/>
      <c r="AU3" s="198"/>
      <c r="AV3" s="198"/>
      <c r="AW3" s="198"/>
      <c r="AX3" s="198"/>
      <c r="AY3" s="198"/>
      <c r="AZ3" s="198"/>
      <c r="BA3" s="198"/>
      <c r="BB3" s="197" t="s">
        <v>11</v>
      </c>
      <c r="BC3" s="197"/>
      <c r="BD3" s="197"/>
      <c r="BE3" s="197"/>
      <c r="BF3" s="197"/>
      <c r="BG3" s="197"/>
      <c r="BH3" s="197"/>
      <c r="BI3" s="197"/>
      <c r="BJ3" s="197"/>
      <c r="BK3" s="197"/>
      <c r="BL3" s="197"/>
    </row>
    <row r="4" spans="1:64" ht="3.75" customHeight="1" x14ac:dyDescent="0.2">
      <c r="A4" s="201"/>
      <c r="B4" s="201"/>
      <c r="C4" s="201"/>
      <c r="D4" s="201"/>
      <c r="E4" s="201"/>
      <c r="F4" s="201"/>
      <c r="G4" s="201"/>
      <c r="H4" s="201"/>
      <c r="I4" s="201"/>
      <c r="J4" s="201"/>
      <c r="K4" s="201"/>
      <c r="L4" s="201"/>
      <c r="M4" s="201"/>
      <c r="N4" s="201"/>
      <c r="O4" s="201"/>
      <c r="P4" s="201"/>
      <c r="Q4" s="201"/>
      <c r="R4" s="201"/>
      <c r="S4" s="201"/>
      <c r="T4" s="201"/>
      <c r="U4" s="201"/>
      <c r="V4" s="201"/>
      <c r="W4" s="201"/>
      <c r="X4" s="201"/>
      <c r="Y4" s="201"/>
      <c r="Z4" s="201"/>
      <c r="AA4" s="201"/>
      <c r="AB4" s="201"/>
      <c r="AC4" s="201"/>
      <c r="AD4" s="201"/>
      <c r="AE4" s="201"/>
      <c r="AF4" s="201"/>
      <c r="AG4" s="201"/>
      <c r="AH4" s="201"/>
      <c r="AI4" s="201"/>
      <c r="AJ4" s="201"/>
      <c r="AK4" s="201"/>
      <c r="AL4" s="201"/>
      <c r="AM4" s="201"/>
      <c r="AN4" s="201"/>
      <c r="AO4" s="201"/>
      <c r="AP4" s="201"/>
      <c r="AQ4" s="201"/>
      <c r="AR4" s="201"/>
      <c r="AS4" s="201"/>
      <c r="AT4" s="201"/>
      <c r="AU4" s="201"/>
      <c r="AV4" s="201"/>
      <c r="AW4" s="201"/>
      <c r="AX4" s="201"/>
      <c r="AY4" s="201"/>
      <c r="AZ4" s="201"/>
      <c r="BA4" s="201"/>
      <c r="BB4" s="201"/>
      <c r="BC4" s="201"/>
      <c r="BD4" s="201"/>
      <c r="BE4" s="201"/>
      <c r="BF4" s="201"/>
      <c r="BG4" s="201"/>
      <c r="BH4" s="201"/>
      <c r="BI4" s="201"/>
      <c r="BJ4" s="201"/>
      <c r="BK4" s="201"/>
      <c r="BL4" s="201"/>
    </row>
    <row r="5" spans="1:64" ht="20.25" customHeight="1" x14ac:dyDescent="0.2">
      <c r="A5" s="208" t="s">
        <v>6</v>
      </c>
      <c r="B5" s="209"/>
      <c r="C5" s="209"/>
      <c r="D5" s="209"/>
      <c r="E5" s="209"/>
      <c r="F5" s="209"/>
      <c r="G5" s="209"/>
      <c r="H5" s="209"/>
      <c r="I5" s="221" t="s">
        <v>7</v>
      </c>
      <c r="J5" s="221"/>
      <c r="K5" s="221"/>
      <c r="L5" s="221"/>
      <c r="M5" s="221"/>
      <c r="N5" s="221"/>
      <c r="O5" s="202" t="s">
        <v>8</v>
      </c>
      <c r="P5" s="202"/>
      <c r="Q5" s="202"/>
      <c r="R5" s="202"/>
      <c r="S5" s="202"/>
      <c r="T5" s="202"/>
      <c r="U5" s="202"/>
      <c r="V5" s="202"/>
      <c r="W5" s="202"/>
      <c r="X5" s="202"/>
      <c r="Y5" s="202"/>
      <c r="Z5" s="202"/>
      <c r="AA5" s="202"/>
      <c r="AB5" s="202"/>
      <c r="AC5" s="202"/>
      <c r="AD5" s="202"/>
      <c r="AE5" s="202"/>
      <c r="AF5" s="202"/>
      <c r="AG5" s="202"/>
      <c r="AH5" s="202"/>
      <c r="AI5" s="202"/>
      <c r="AJ5" s="202"/>
      <c r="AK5" s="202"/>
      <c r="AL5" s="202"/>
      <c r="AM5" s="202"/>
      <c r="AN5" s="202"/>
      <c r="AO5" s="202"/>
      <c r="AP5" s="202"/>
      <c r="AQ5" s="202"/>
      <c r="AR5" s="202"/>
      <c r="AS5" s="202"/>
      <c r="AT5" s="202"/>
      <c r="AU5" s="202"/>
      <c r="AV5" s="202"/>
      <c r="AW5" s="202"/>
      <c r="AX5" s="202"/>
      <c r="AY5" s="202"/>
      <c r="AZ5" s="202"/>
      <c r="BA5" s="202"/>
      <c r="BB5" s="202"/>
      <c r="BC5" s="202"/>
      <c r="BD5" s="202"/>
      <c r="BE5" s="202"/>
      <c r="BF5" s="202"/>
      <c r="BG5" s="202"/>
      <c r="BH5" s="202"/>
      <c r="BI5" s="202"/>
      <c r="BJ5" s="202"/>
      <c r="BK5" s="202"/>
      <c r="BL5" s="203"/>
    </row>
    <row r="6" spans="1:64" s="4" customFormat="1" ht="16.5" customHeight="1" x14ac:dyDescent="0.2">
      <c r="A6" s="210" t="s">
        <v>9</v>
      </c>
      <c r="B6" s="211"/>
      <c r="C6" s="211"/>
      <c r="D6" s="211"/>
      <c r="E6" s="211"/>
      <c r="F6" s="211"/>
      <c r="G6" s="211"/>
      <c r="H6" s="211"/>
      <c r="I6" s="222" t="s">
        <v>5</v>
      </c>
      <c r="J6" s="223"/>
      <c r="K6" s="223"/>
      <c r="L6" s="223"/>
      <c r="M6" s="223"/>
      <c r="N6" s="224"/>
      <c r="O6" s="204"/>
      <c r="P6" s="204"/>
      <c r="Q6" s="204"/>
      <c r="R6" s="204"/>
      <c r="S6" s="204"/>
      <c r="T6" s="204"/>
      <c r="U6" s="204"/>
      <c r="V6" s="204"/>
      <c r="W6" s="204"/>
      <c r="X6" s="204"/>
      <c r="Y6" s="204"/>
      <c r="Z6" s="204"/>
      <c r="AA6" s="204"/>
      <c r="AB6" s="204"/>
      <c r="AC6" s="204"/>
      <c r="AD6" s="204"/>
      <c r="AE6" s="204"/>
      <c r="AF6" s="204"/>
      <c r="AG6" s="204"/>
      <c r="AH6" s="204"/>
      <c r="AI6" s="204"/>
      <c r="AJ6" s="204"/>
      <c r="AK6" s="204"/>
      <c r="AL6" s="204"/>
      <c r="AM6" s="204"/>
      <c r="AN6" s="204"/>
      <c r="AO6" s="204"/>
      <c r="AP6" s="204"/>
      <c r="AQ6" s="204"/>
      <c r="AR6" s="204"/>
      <c r="AS6" s="204"/>
      <c r="AT6" s="204"/>
      <c r="AU6" s="204"/>
      <c r="AV6" s="204"/>
      <c r="AW6" s="204"/>
      <c r="AX6" s="204"/>
      <c r="AY6" s="204"/>
      <c r="AZ6" s="204"/>
      <c r="BA6" s="204"/>
      <c r="BB6" s="204"/>
      <c r="BC6" s="204"/>
      <c r="BD6" s="204"/>
      <c r="BE6" s="204"/>
      <c r="BF6" s="204"/>
      <c r="BG6" s="204"/>
      <c r="BH6" s="204"/>
      <c r="BI6" s="204"/>
      <c r="BJ6" s="204"/>
      <c r="BK6" s="204"/>
      <c r="BL6" s="205"/>
    </row>
    <row r="7" spans="1:64" s="4" customFormat="1" ht="16.5" customHeight="1" x14ac:dyDescent="0.2">
      <c r="A7" s="212" t="s">
        <v>10</v>
      </c>
      <c r="B7" s="213"/>
      <c r="C7" s="213"/>
      <c r="D7" s="213"/>
      <c r="E7" s="213"/>
      <c r="F7" s="213"/>
      <c r="G7" s="213"/>
      <c r="H7" s="213"/>
      <c r="I7" s="222" t="s">
        <v>11</v>
      </c>
      <c r="J7" s="223"/>
      <c r="K7" s="223"/>
      <c r="L7" s="223"/>
      <c r="M7" s="223"/>
      <c r="N7" s="224"/>
      <c r="O7" s="206" t="s">
        <v>499</v>
      </c>
      <c r="P7" s="206"/>
      <c r="Q7" s="206"/>
      <c r="R7" s="206"/>
      <c r="S7" s="206"/>
      <c r="T7" s="206"/>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206"/>
      <c r="AZ7" s="206"/>
      <c r="BA7" s="206"/>
      <c r="BB7" s="206"/>
      <c r="BC7" s="206"/>
      <c r="BD7" s="206"/>
      <c r="BE7" s="206"/>
      <c r="BF7" s="206"/>
      <c r="BG7" s="206"/>
      <c r="BH7" s="206"/>
      <c r="BI7" s="206"/>
      <c r="BJ7" s="206"/>
      <c r="BK7" s="206"/>
      <c r="BL7" s="207"/>
    </row>
    <row r="8" spans="1:64" s="4" customFormat="1" ht="16.5" customHeight="1" x14ac:dyDescent="0.2">
      <c r="A8" s="210" t="s">
        <v>12</v>
      </c>
      <c r="B8" s="211"/>
      <c r="C8" s="211"/>
      <c r="D8" s="211"/>
      <c r="E8" s="211"/>
      <c r="F8" s="211"/>
      <c r="G8" s="211"/>
      <c r="H8" s="211"/>
      <c r="I8" s="222" t="s">
        <v>13</v>
      </c>
      <c r="J8" s="223"/>
      <c r="K8" s="223"/>
      <c r="L8" s="223"/>
      <c r="M8" s="223"/>
      <c r="N8" s="224"/>
      <c r="O8" s="204" t="s">
        <v>495</v>
      </c>
      <c r="P8" s="204"/>
      <c r="Q8" s="204"/>
      <c r="R8" s="204"/>
      <c r="S8" s="204"/>
      <c r="T8" s="204"/>
      <c r="U8" s="204"/>
      <c r="V8" s="204"/>
      <c r="W8" s="204"/>
      <c r="X8" s="204"/>
      <c r="Y8" s="204"/>
      <c r="Z8" s="204"/>
      <c r="AA8" s="204"/>
      <c r="AB8" s="204"/>
      <c r="AC8" s="204"/>
      <c r="AD8" s="204"/>
      <c r="AE8" s="204"/>
      <c r="AF8" s="204"/>
      <c r="AG8" s="204"/>
      <c r="AH8" s="204"/>
      <c r="AI8" s="204"/>
      <c r="AJ8" s="204"/>
      <c r="AK8" s="204"/>
      <c r="AL8" s="204"/>
      <c r="AM8" s="204"/>
      <c r="AN8" s="204"/>
      <c r="AO8" s="204"/>
      <c r="AP8" s="204"/>
      <c r="AQ8" s="204"/>
      <c r="AR8" s="204"/>
      <c r="AS8" s="204"/>
      <c r="AT8" s="204"/>
      <c r="AU8" s="204"/>
      <c r="AV8" s="204"/>
      <c r="AW8" s="204"/>
      <c r="AX8" s="204"/>
      <c r="AY8" s="204"/>
      <c r="AZ8" s="204"/>
      <c r="BA8" s="204"/>
      <c r="BB8" s="204"/>
      <c r="BC8" s="204"/>
      <c r="BD8" s="204"/>
      <c r="BE8" s="204"/>
      <c r="BF8" s="204"/>
      <c r="BG8" s="204"/>
      <c r="BH8" s="204"/>
      <c r="BI8" s="204"/>
      <c r="BJ8" s="204"/>
      <c r="BK8" s="204"/>
      <c r="BL8" s="205"/>
    </row>
    <row r="9" spans="1:64" s="4" customFormat="1" ht="16.5" customHeight="1" x14ac:dyDescent="0.2">
      <c r="A9" s="212" t="s">
        <v>14</v>
      </c>
      <c r="B9" s="213"/>
      <c r="C9" s="213"/>
      <c r="D9" s="213"/>
      <c r="E9" s="213"/>
      <c r="F9" s="213"/>
      <c r="G9" s="213"/>
      <c r="H9" s="213"/>
      <c r="I9" s="222" t="s">
        <v>5</v>
      </c>
      <c r="J9" s="223"/>
      <c r="K9" s="223"/>
      <c r="L9" s="223"/>
      <c r="M9" s="223"/>
      <c r="N9" s="224"/>
      <c r="O9" s="206"/>
      <c r="P9" s="206"/>
      <c r="Q9" s="206"/>
      <c r="R9" s="206"/>
      <c r="S9" s="206"/>
      <c r="T9" s="206"/>
      <c r="U9" s="206"/>
      <c r="V9" s="206"/>
      <c r="W9" s="206"/>
      <c r="X9" s="206"/>
      <c r="Y9" s="206"/>
      <c r="Z9" s="206"/>
      <c r="AA9" s="206"/>
      <c r="AB9" s="206"/>
      <c r="AC9" s="206"/>
      <c r="AD9" s="206"/>
      <c r="AE9" s="206"/>
      <c r="AF9" s="206"/>
      <c r="AG9" s="206"/>
      <c r="AH9" s="206"/>
      <c r="AI9" s="206"/>
      <c r="AJ9" s="206"/>
      <c r="AK9" s="206"/>
      <c r="AL9" s="206"/>
      <c r="AM9" s="206"/>
      <c r="AN9" s="206"/>
      <c r="AO9" s="206"/>
      <c r="AP9" s="206"/>
      <c r="AQ9" s="206"/>
      <c r="AR9" s="206"/>
      <c r="AS9" s="206"/>
      <c r="AT9" s="206"/>
      <c r="AU9" s="206"/>
      <c r="AV9" s="206"/>
      <c r="AW9" s="206"/>
      <c r="AX9" s="206"/>
      <c r="AY9" s="206"/>
      <c r="AZ9" s="206"/>
      <c r="BA9" s="206"/>
      <c r="BB9" s="206"/>
      <c r="BC9" s="206"/>
      <c r="BD9" s="206"/>
      <c r="BE9" s="206"/>
      <c r="BF9" s="206"/>
      <c r="BG9" s="206"/>
      <c r="BH9" s="206"/>
      <c r="BI9" s="206"/>
      <c r="BJ9" s="206"/>
      <c r="BK9" s="206"/>
      <c r="BL9" s="207"/>
    </row>
    <row r="10" spans="1:64" s="4" customFormat="1" ht="16.5" customHeight="1" x14ac:dyDescent="0.2">
      <c r="A10" s="195" t="s">
        <v>16</v>
      </c>
      <c r="B10" s="196"/>
      <c r="C10" s="196"/>
      <c r="D10" s="196"/>
      <c r="E10" s="196"/>
      <c r="F10" s="196"/>
      <c r="G10" s="196"/>
      <c r="H10" s="196"/>
      <c r="I10" s="225" t="s">
        <v>5</v>
      </c>
      <c r="J10" s="226"/>
      <c r="K10" s="226"/>
      <c r="L10" s="226"/>
      <c r="M10" s="226"/>
      <c r="N10" s="227"/>
      <c r="O10" s="219"/>
      <c r="P10" s="219"/>
      <c r="Q10" s="219"/>
      <c r="R10" s="219"/>
      <c r="S10" s="219"/>
      <c r="T10" s="219"/>
      <c r="U10" s="219"/>
      <c r="V10" s="219"/>
      <c r="W10" s="219"/>
      <c r="X10" s="219"/>
      <c r="Y10" s="219"/>
      <c r="Z10" s="219"/>
      <c r="AA10" s="219"/>
      <c r="AB10" s="219"/>
      <c r="AC10" s="219"/>
      <c r="AD10" s="219"/>
      <c r="AE10" s="219"/>
      <c r="AF10" s="219"/>
      <c r="AG10" s="219"/>
      <c r="AH10" s="219"/>
      <c r="AI10" s="219"/>
      <c r="AJ10" s="219"/>
      <c r="AK10" s="219"/>
      <c r="AL10" s="219"/>
      <c r="AM10" s="219"/>
      <c r="AN10" s="219"/>
      <c r="AO10" s="219"/>
      <c r="AP10" s="219"/>
      <c r="AQ10" s="219"/>
      <c r="AR10" s="219"/>
      <c r="AS10" s="219"/>
      <c r="AT10" s="219"/>
      <c r="AU10" s="219"/>
      <c r="AV10" s="219"/>
      <c r="AW10" s="219"/>
      <c r="AX10" s="219"/>
      <c r="AY10" s="219"/>
      <c r="AZ10" s="219"/>
      <c r="BA10" s="219"/>
      <c r="BB10" s="219"/>
      <c r="BC10" s="219"/>
      <c r="BD10" s="219"/>
      <c r="BE10" s="219"/>
      <c r="BF10" s="219"/>
      <c r="BG10" s="219"/>
      <c r="BH10" s="219"/>
      <c r="BI10" s="219"/>
      <c r="BJ10" s="219"/>
      <c r="BK10" s="219"/>
      <c r="BL10" s="220"/>
    </row>
    <row r="11" spans="1:64" s="4" customFormat="1" ht="16.5" customHeight="1" x14ac:dyDescent="0.2">
      <c r="A11" s="265" t="s">
        <v>99</v>
      </c>
      <c r="B11" s="265"/>
      <c r="C11" s="265"/>
      <c r="D11" s="265"/>
      <c r="E11" s="265"/>
      <c r="F11" s="265"/>
      <c r="G11" s="265"/>
      <c r="H11" s="265"/>
      <c r="I11" s="265"/>
      <c r="J11" s="265"/>
      <c r="K11" s="265"/>
      <c r="L11" s="265"/>
      <c r="M11" s="265"/>
      <c r="N11" s="265"/>
      <c r="O11" s="265"/>
      <c r="P11" s="265"/>
      <c r="Q11" s="265"/>
      <c r="R11" s="265"/>
      <c r="S11" s="265"/>
      <c r="T11" s="265"/>
      <c r="U11" s="265"/>
      <c r="V11" s="265"/>
      <c r="W11" s="265"/>
      <c r="X11" s="265"/>
      <c r="Y11" s="265"/>
      <c r="Z11" s="265"/>
      <c r="AA11" s="265"/>
      <c r="AB11" s="265"/>
      <c r="AC11" s="265"/>
      <c r="AD11" s="265"/>
      <c r="AE11" s="265"/>
      <c r="AF11" s="265"/>
      <c r="AG11" s="265"/>
      <c r="AH11" s="265"/>
      <c r="AI11" s="265"/>
      <c r="AJ11" s="265"/>
      <c r="AK11" s="265"/>
      <c r="AL11" s="265"/>
      <c r="AM11" s="265"/>
      <c r="AN11" s="265"/>
      <c r="AO11" s="265"/>
      <c r="AP11" s="265"/>
      <c r="AQ11" s="265"/>
      <c r="AR11" s="265"/>
      <c r="AS11" s="265"/>
      <c r="AT11" s="265"/>
      <c r="AU11" s="265"/>
      <c r="AV11" s="265"/>
      <c r="AW11" s="265"/>
      <c r="AX11" s="265"/>
      <c r="AY11" s="265"/>
      <c r="AZ11" s="265"/>
      <c r="BA11" s="265"/>
      <c r="BB11" s="265"/>
      <c r="BC11" s="265"/>
      <c r="BD11" s="265"/>
      <c r="BE11" s="265"/>
      <c r="BF11" s="265"/>
      <c r="BG11" s="265"/>
      <c r="BH11" s="265"/>
      <c r="BI11" s="265"/>
      <c r="BJ11" s="265"/>
      <c r="BK11" s="265"/>
      <c r="BL11" s="265"/>
    </row>
    <row r="12" spans="1:64" ht="65.25" customHeight="1" x14ac:dyDescent="0.2">
      <c r="A12" s="266"/>
      <c r="B12" s="266"/>
      <c r="C12" s="266"/>
      <c r="D12" s="266"/>
      <c r="E12" s="266"/>
      <c r="F12" s="266"/>
      <c r="G12" s="266"/>
      <c r="H12" s="266"/>
      <c r="I12" s="266"/>
      <c r="J12" s="266"/>
      <c r="K12" s="266"/>
      <c r="L12" s="266"/>
      <c r="M12" s="266"/>
      <c r="N12" s="266"/>
      <c r="O12" s="266"/>
      <c r="P12" s="266"/>
      <c r="Q12" s="266"/>
      <c r="R12" s="266"/>
      <c r="S12" s="266"/>
      <c r="T12" s="266"/>
      <c r="U12" s="266"/>
      <c r="V12" s="266"/>
      <c r="W12" s="266"/>
      <c r="X12" s="266"/>
      <c r="Y12" s="266"/>
      <c r="Z12" s="266"/>
      <c r="AA12" s="266"/>
      <c r="AB12" s="266"/>
      <c r="AC12" s="266"/>
      <c r="AD12" s="266"/>
      <c r="AE12" s="266"/>
      <c r="AF12" s="266"/>
      <c r="AG12" s="266"/>
      <c r="AH12" s="266"/>
      <c r="AI12" s="266"/>
      <c r="AJ12" s="266"/>
      <c r="AK12" s="266"/>
      <c r="AL12" s="266"/>
      <c r="AM12" s="266"/>
      <c r="AN12" s="266"/>
      <c r="AO12" s="266"/>
      <c r="AP12" s="266"/>
      <c r="AQ12" s="266"/>
      <c r="AR12" s="266"/>
      <c r="AS12" s="266"/>
      <c r="AT12" s="266"/>
      <c r="AU12" s="266"/>
      <c r="AV12" s="266"/>
      <c r="AW12" s="266"/>
      <c r="AX12" s="266"/>
      <c r="AY12" s="266"/>
      <c r="AZ12" s="266"/>
      <c r="BA12" s="266"/>
      <c r="BB12" s="266"/>
      <c r="BC12" s="266"/>
      <c r="BD12" s="266"/>
      <c r="BE12" s="266"/>
      <c r="BF12" s="266"/>
      <c r="BG12" s="266"/>
      <c r="BH12" s="266"/>
      <c r="BI12" s="266"/>
      <c r="BJ12" s="266"/>
      <c r="BK12" s="266"/>
      <c r="BL12" s="266"/>
    </row>
    <row r="13" spans="1:64" ht="16.5" customHeight="1" x14ac:dyDescent="0.2">
      <c r="A13" s="195" t="s">
        <v>17</v>
      </c>
      <c r="B13" s="196"/>
      <c r="C13" s="196"/>
      <c r="D13" s="196"/>
      <c r="E13" s="196"/>
      <c r="F13" s="196"/>
      <c r="G13" s="196"/>
      <c r="H13" s="196"/>
      <c r="I13" s="193">
        <f>'Data Validation'!I2</f>
        <v>43313</v>
      </c>
      <c r="J13" s="193"/>
      <c r="K13" s="193"/>
      <c r="L13" s="193"/>
      <c r="M13" s="193"/>
      <c r="N13" s="193"/>
      <c r="O13" s="193"/>
      <c r="P13" s="193"/>
      <c r="Q13" s="193"/>
      <c r="R13" s="192" t="s">
        <v>18</v>
      </c>
      <c r="S13" s="192"/>
      <c r="T13" s="192"/>
      <c r="U13" s="192"/>
      <c r="V13" s="192"/>
      <c r="W13" s="192"/>
      <c r="X13" s="192"/>
      <c r="Y13" s="192"/>
      <c r="Z13" s="192"/>
      <c r="AA13" s="192"/>
      <c r="AB13" s="192"/>
      <c r="AC13" s="192"/>
      <c r="AD13" s="194">
        <f>'Data Validation'!I4</f>
        <v>43465</v>
      </c>
      <c r="AE13" s="194"/>
      <c r="AF13" s="194"/>
      <c r="AG13" s="194"/>
      <c r="AH13" s="194"/>
      <c r="AI13" s="194"/>
      <c r="AJ13" s="194"/>
      <c r="AK13" s="194"/>
      <c r="AL13" s="194"/>
      <c r="AM13" s="192" t="s">
        <v>19</v>
      </c>
      <c r="AN13" s="192"/>
      <c r="AO13" s="192"/>
      <c r="AP13" s="192"/>
      <c r="AQ13" s="192"/>
      <c r="AR13" s="192"/>
      <c r="AS13" s="192"/>
      <c r="AT13" s="192"/>
      <c r="AU13" s="192"/>
      <c r="AV13" s="192"/>
      <c r="AW13" s="192"/>
      <c r="AX13" s="192"/>
      <c r="AY13" s="192"/>
      <c r="AZ13" s="192"/>
      <c r="BA13" s="192"/>
      <c r="BB13" s="192"/>
      <c r="BC13" s="192"/>
      <c r="BD13" s="192"/>
      <c r="BE13" s="190">
        <f ca="1">(AD13-BB2)</f>
        <v>25</v>
      </c>
      <c r="BF13" s="190"/>
      <c r="BG13" s="190"/>
      <c r="BH13" s="190"/>
      <c r="BI13" s="190"/>
      <c r="BJ13" s="190"/>
      <c r="BK13" s="190"/>
      <c r="BL13" s="191"/>
    </row>
    <row r="14" spans="1:64" ht="16.5" customHeight="1" x14ac:dyDescent="0.2">
      <c r="A14" s="247" t="s">
        <v>12</v>
      </c>
      <c r="B14" s="247"/>
      <c r="C14" s="247"/>
      <c r="D14" s="247"/>
      <c r="E14" s="247"/>
      <c r="F14" s="247"/>
      <c r="G14" s="247"/>
      <c r="H14" s="247"/>
      <c r="I14" s="247"/>
      <c r="J14" s="247"/>
      <c r="K14" s="247"/>
      <c r="L14" s="247"/>
      <c r="M14" s="247"/>
      <c r="N14" s="247"/>
      <c r="O14" s="247"/>
      <c r="P14" s="248"/>
      <c r="Q14" s="249" t="s">
        <v>14</v>
      </c>
      <c r="R14" s="249"/>
      <c r="S14" s="249"/>
      <c r="T14" s="249"/>
      <c r="U14" s="249"/>
      <c r="V14" s="249"/>
      <c r="W14" s="249"/>
      <c r="X14" s="249"/>
      <c r="Y14" s="249"/>
      <c r="Z14" s="249"/>
      <c r="AA14" s="249"/>
      <c r="AB14" s="249"/>
      <c r="AC14" s="249"/>
      <c r="AD14" s="249"/>
      <c r="AE14" s="249"/>
      <c r="AF14" s="249"/>
      <c r="AG14" s="246" t="s">
        <v>20</v>
      </c>
      <c r="AH14" s="246"/>
      <c r="AI14" s="246"/>
      <c r="AJ14" s="246"/>
      <c r="AK14" s="246"/>
      <c r="AL14" s="246"/>
      <c r="AM14" s="246"/>
      <c r="AN14" s="246"/>
      <c r="AO14" s="246"/>
      <c r="AP14" s="246"/>
      <c r="AQ14" s="246"/>
      <c r="AR14" s="246"/>
      <c r="AS14" s="246"/>
      <c r="AT14" s="246"/>
      <c r="AU14" s="246"/>
      <c r="AV14" s="246"/>
      <c r="AW14" s="286" t="s">
        <v>21</v>
      </c>
      <c r="AX14" s="287"/>
      <c r="AY14" s="287"/>
      <c r="AZ14" s="287"/>
      <c r="BA14" s="287"/>
      <c r="BB14" s="287"/>
      <c r="BC14" s="287"/>
      <c r="BD14" s="287"/>
      <c r="BE14" s="287"/>
      <c r="BF14" s="287"/>
      <c r="BG14" s="287"/>
      <c r="BH14" s="287"/>
      <c r="BI14" s="287"/>
      <c r="BJ14" s="287"/>
      <c r="BK14" s="287"/>
      <c r="BL14" s="287"/>
    </row>
    <row r="15" spans="1:64" s="70" customFormat="1" ht="9.75" customHeight="1" x14ac:dyDescent="0.2">
      <c r="A15" s="281" t="s">
        <v>22</v>
      </c>
      <c r="B15" s="281"/>
      <c r="C15" s="281"/>
      <c r="D15" s="281"/>
      <c r="E15" s="281"/>
      <c r="F15" s="281"/>
      <c r="G15" s="281"/>
      <c r="H15" s="292"/>
      <c r="I15" s="280" t="s">
        <v>23</v>
      </c>
      <c r="J15" s="281"/>
      <c r="K15" s="281"/>
      <c r="L15" s="281"/>
      <c r="M15" s="281"/>
      <c r="N15" s="281"/>
      <c r="O15" s="281"/>
      <c r="P15" s="281"/>
      <c r="Q15" s="281" t="s">
        <v>22</v>
      </c>
      <c r="R15" s="281"/>
      <c r="S15" s="281"/>
      <c r="T15" s="281"/>
      <c r="U15" s="281"/>
      <c r="V15" s="281"/>
      <c r="W15" s="281"/>
      <c r="X15" s="292"/>
      <c r="Y15" s="280" t="s">
        <v>23</v>
      </c>
      <c r="Z15" s="281"/>
      <c r="AA15" s="281"/>
      <c r="AB15" s="281"/>
      <c r="AC15" s="281"/>
      <c r="AD15" s="281"/>
      <c r="AE15" s="281"/>
      <c r="AF15" s="281"/>
      <c r="AG15" s="281" t="s">
        <v>22</v>
      </c>
      <c r="AH15" s="281"/>
      <c r="AI15" s="281"/>
      <c r="AJ15" s="281"/>
      <c r="AK15" s="281"/>
      <c r="AL15" s="281"/>
      <c r="AM15" s="281"/>
      <c r="AN15" s="292"/>
      <c r="AO15" s="280" t="s">
        <v>23</v>
      </c>
      <c r="AP15" s="281"/>
      <c r="AQ15" s="281"/>
      <c r="AR15" s="281"/>
      <c r="AS15" s="281"/>
      <c r="AT15" s="281"/>
      <c r="AU15" s="281"/>
      <c r="AV15" s="281"/>
      <c r="AW15" s="281" t="s">
        <v>22</v>
      </c>
      <c r="AX15" s="281"/>
      <c r="AY15" s="281"/>
      <c r="AZ15" s="281"/>
      <c r="BA15" s="281"/>
      <c r="BB15" s="281"/>
      <c r="BC15" s="281"/>
      <c r="BD15" s="292"/>
      <c r="BE15" s="280" t="s">
        <v>23</v>
      </c>
      <c r="BF15" s="281"/>
      <c r="BG15" s="281"/>
      <c r="BH15" s="281"/>
      <c r="BI15" s="281"/>
      <c r="BJ15" s="281"/>
      <c r="BK15" s="281"/>
      <c r="BL15" s="281"/>
    </row>
    <row r="16" spans="1:64" s="6" customFormat="1" ht="16.5" customHeight="1" x14ac:dyDescent="0.2">
      <c r="A16" s="295">
        <f>COUNTIFS('Risks &amp; Issues'!B:B,"Risk",'Risks &amp; Issues'!I:I,"&lt;&gt;Resolved")</f>
        <v>1</v>
      </c>
      <c r="B16" s="295"/>
      <c r="C16" s="295"/>
      <c r="D16" s="295"/>
      <c r="E16" s="295"/>
      <c r="F16" s="295"/>
      <c r="G16" s="295"/>
      <c r="H16" s="296"/>
      <c r="I16" s="282">
        <f>COUNTIFS('Risks &amp; Issues'!B:B,"Risk",'Risks &amp; Issues'!I:I,"Resolved")</f>
        <v>2</v>
      </c>
      <c r="J16" s="283"/>
      <c r="K16" s="283"/>
      <c r="L16" s="283"/>
      <c r="M16" s="283"/>
      <c r="N16" s="283"/>
      <c r="O16" s="283"/>
      <c r="P16" s="283"/>
      <c r="Q16" s="347">
        <f>COUNTIFS('Risks &amp; Issues'!B:B,"Issue",'Risks &amp; Issues'!I:I,"&lt;&gt;Resolved")</f>
        <v>0</v>
      </c>
      <c r="R16" s="347"/>
      <c r="S16" s="347"/>
      <c r="T16" s="347"/>
      <c r="U16" s="347"/>
      <c r="V16" s="347"/>
      <c r="W16" s="347"/>
      <c r="X16" s="348"/>
      <c r="Y16" s="282">
        <f>COUNTIFS('Risks &amp; Issues'!B:B,"Issue",'Risks &amp; Issues'!I:I,"Resolved")</f>
        <v>0</v>
      </c>
      <c r="Z16" s="283"/>
      <c r="AA16" s="283"/>
      <c r="AB16" s="283"/>
      <c r="AC16" s="283"/>
      <c r="AD16" s="283"/>
      <c r="AE16" s="283"/>
      <c r="AF16" s="283"/>
      <c r="AG16" s="349">
        <f>COUNTIFS('Questions &amp; Decisions'!B:B,"Question",'Questions &amp; Decisions'!I:I,"&lt;&gt;Resolved")</f>
        <v>0</v>
      </c>
      <c r="AH16" s="349"/>
      <c r="AI16" s="349"/>
      <c r="AJ16" s="349"/>
      <c r="AK16" s="349"/>
      <c r="AL16" s="349"/>
      <c r="AM16" s="349"/>
      <c r="AN16" s="350"/>
      <c r="AO16" s="282">
        <f>COUNTIFS('Questions &amp; Decisions'!B:B,"Question",'Questions &amp; Decisions'!I:I,"Resolved")</f>
        <v>1</v>
      </c>
      <c r="AP16" s="283"/>
      <c r="AQ16" s="283"/>
      <c r="AR16" s="283"/>
      <c r="AS16" s="283"/>
      <c r="AT16" s="283"/>
      <c r="AU16" s="283"/>
      <c r="AV16" s="283"/>
      <c r="AW16" s="293">
        <f>COUNTIFS('Questions &amp; Decisions'!B:B,"Decision",'Questions &amp; Decisions'!I:I,"&lt;&gt;Resolved")</f>
        <v>0</v>
      </c>
      <c r="AX16" s="293"/>
      <c r="AY16" s="293"/>
      <c r="AZ16" s="293"/>
      <c r="BA16" s="293"/>
      <c r="BB16" s="293"/>
      <c r="BC16" s="293"/>
      <c r="BD16" s="294"/>
      <c r="BE16" s="282">
        <f>COUNTIFS('Questions &amp; Decisions'!B:B,"Decision",'Questions &amp; Decisions'!I:I,"Resolved")</f>
        <v>1</v>
      </c>
      <c r="BF16" s="283"/>
      <c r="BG16" s="283"/>
      <c r="BH16" s="283"/>
      <c r="BI16" s="283"/>
      <c r="BJ16" s="283"/>
      <c r="BK16" s="283"/>
      <c r="BL16" s="283"/>
    </row>
    <row r="17" spans="1:64" ht="16.5" customHeight="1" x14ac:dyDescent="0.2">
      <c r="A17" s="250" t="s">
        <v>9</v>
      </c>
      <c r="B17" s="250"/>
      <c r="C17" s="250"/>
      <c r="D17" s="250"/>
      <c r="E17" s="250"/>
      <c r="F17" s="250"/>
      <c r="G17" s="250"/>
      <c r="H17" s="250"/>
      <c r="I17" s="250"/>
      <c r="J17" s="250"/>
      <c r="K17" s="250"/>
      <c r="L17" s="250"/>
      <c r="M17" s="250"/>
      <c r="N17" s="250"/>
      <c r="O17" s="250"/>
      <c r="P17" s="250"/>
      <c r="Q17" s="250"/>
      <c r="R17" s="250"/>
      <c r="S17" s="250"/>
      <c r="T17" s="250"/>
      <c r="U17" s="250"/>
      <c r="V17" s="250"/>
      <c r="W17" s="250"/>
      <c r="X17" s="250"/>
      <c r="Y17" s="250"/>
      <c r="Z17" s="250"/>
      <c r="AA17" s="250"/>
      <c r="AB17" s="250"/>
      <c r="AC17" s="250"/>
      <c r="AD17" s="250"/>
      <c r="AE17" s="250"/>
      <c r="AF17" s="250"/>
      <c r="AG17" s="250"/>
      <c r="AH17" s="250"/>
      <c r="AI17" s="250"/>
      <c r="AJ17" s="250"/>
      <c r="AK17" s="250"/>
      <c r="AL17" s="250"/>
      <c r="AM17" s="250"/>
      <c r="AN17" s="250"/>
      <c r="AO17" s="250"/>
      <c r="AP17" s="250"/>
      <c r="AQ17" s="250"/>
      <c r="AR17" s="250"/>
      <c r="AS17" s="250"/>
      <c r="AT17" s="250"/>
      <c r="AU17" s="250"/>
      <c r="AV17" s="250"/>
      <c r="AW17" s="250"/>
      <c r="AX17" s="250"/>
      <c r="AY17" s="250"/>
      <c r="AZ17" s="250"/>
      <c r="BA17" s="250"/>
      <c r="BB17" s="250"/>
      <c r="BC17" s="250"/>
      <c r="BD17" s="250"/>
      <c r="BE17" s="250"/>
      <c r="BF17" s="250"/>
      <c r="BG17" s="250"/>
      <c r="BH17" s="250"/>
      <c r="BI17" s="250"/>
      <c r="BJ17" s="250"/>
      <c r="BK17" s="250"/>
      <c r="BL17" s="250"/>
    </row>
    <row r="18" spans="1:64" ht="16.5" customHeight="1" x14ac:dyDescent="0.25">
      <c r="A18" s="309" t="s">
        <v>24</v>
      </c>
      <c r="B18" s="310"/>
      <c r="C18" s="310"/>
      <c r="D18" s="310"/>
      <c r="E18" s="310"/>
      <c r="F18" s="311"/>
      <c r="G18" s="315" t="s">
        <v>25</v>
      </c>
      <c r="H18" s="316"/>
      <c r="I18" s="316"/>
      <c r="J18" s="316"/>
      <c r="K18" s="316"/>
      <c r="L18" s="316"/>
      <c r="M18" s="320" t="s">
        <v>452</v>
      </c>
      <c r="N18" s="321"/>
      <c r="O18" s="321"/>
      <c r="P18" s="321"/>
      <c r="Q18" s="321"/>
      <c r="R18" s="322"/>
      <c r="S18" s="326" t="s">
        <v>26</v>
      </c>
      <c r="T18" s="327"/>
      <c r="U18" s="327"/>
      <c r="V18" s="327"/>
      <c r="W18" s="327"/>
      <c r="X18" s="328"/>
      <c r="Y18" s="332" t="s">
        <v>31</v>
      </c>
      <c r="Z18" s="333"/>
      <c r="AA18" s="333"/>
      <c r="AB18" s="333"/>
      <c r="AC18" s="333"/>
      <c r="AD18" s="334"/>
      <c r="AE18" s="338" t="s">
        <v>257</v>
      </c>
      <c r="AF18" s="339"/>
      <c r="AG18" s="339"/>
      <c r="AH18" s="339"/>
      <c r="AI18" s="339"/>
      <c r="AJ18" s="340"/>
      <c r="AK18" s="344" t="s">
        <v>29</v>
      </c>
      <c r="AL18" s="345"/>
      <c r="AM18" s="345"/>
      <c r="AN18" s="345"/>
      <c r="AO18" s="345"/>
      <c r="AP18" s="346"/>
      <c r="AQ18" s="317" t="s">
        <v>30</v>
      </c>
      <c r="AR18" s="318"/>
      <c r="AS18" s="318"/>
      <c r="AT18" s="318"/>
      <c r="AU18" s="318"/>
      <c r="AV18" s="319"/>
      <c r="AW18" s="297" t="s">
        <v>27</v>
      </c>
      <c r="AX18" s="298"/>
      <c r="AY18" s="298"/>
      <c r="AZ18" s="298"/>
      <c r="BA18" s="298"/>
      <c r="BB18" s="299"/>
      <c r="BC18" s="303" t="s">
        <v>28</v>
      </c>
      <c r="BD18" s="304"/>
      <c r="BE18" s="304"/>
      <c r="BF18" s="304"/>
      <c r="BG18" s="304"/>
      <c r="BH18" s="305"/>
      <c r="BI18"/>
      <c r="BJ18"/>
      <c r="BK18"/>
      <c r="BL18" s="135"/>
    </row>
    <row r="19" spans="1:64" s="7" customFormat="1" ht="16.5" customHeight="1" x14ac:dyDescent="0.25">
      <c r="A19" s="312">
        <f>SUM(G19:BK19)</f>
        <v>134</v>
      </c>
      <c r="B19" s="313"/>
      <c r="C19" s="313"/>
      <c r="D19" s="313"/>
      <c r="E19" s="313"/>
      <c r="F19" s="314"/>
      <c r="G19" s="290">
        <f>COUNTIF('Action Items'!L:L,G18)</f>
        <v>87</v>
      </c>
      <c r="H19" s="291"/>
      <c r="I19" s="291"/>
      <c r="J19" s="291"/>
      <c r="K19" s="291"/>
      <c r="L19" s="291"/>
      <c r="M19" s="323">
        <f>COUNTIF('Action Items'!$L:$L,M18)</f>
        <v>3</v>
      </c>
      <c r="N19" s="324"/>
      <c r="O19" s="324"/>
      <c r="P19" s="324"/>
      <c r="Q19" s="324"/>
      <c r="R19" s="325"/>
      <c r="S19" s="329">
        <f>COUNTIF('Action Items'!L:L,S18)</f>
        <v>13</v>
      </c>
      <c r="T19" s="330"/>
      <c r="U19" s="330"/>
      <c r="V19" s="330"/>
      <c r="W19" s="330"/>
      <c r="X19" s="331"/>
      <c r="Y19" s="335">
        <f>COUNTIF('Action Items'!L:L,Y18)</f>
        <v>0</v>
      </c>
      <c r="Z19" s="336"/>
      <c r="AA19" s="336"/>
      <c r="AB19" s="336"/>
      <c r="AC19" s="336"/>
      <c r="AD19" s="337"/>
      <c r="AE19" s="341">
        <f>COUNTIF('Action Items'!$L:$L,AE18)</f>
        <v>6</v>
      </c>
      <c r="AF19" s="342"/>
      <c r="AG19" s="342"/>
      <c r="AH19" s="342"/>
      <c r="AI19" s="342"/>
      <c r="AJ19" s="343"/>
      <c r="AK19" s="300">
        <f>COUNTIF('Action Items'!L:L,AK18)</f>
        <v>0</v>
      </c>
      <c r="AL19" s="301"/>
      <c r="AM19" s="301"/>
      <c r="AN19" s="301"/>
      <c r="AO19" s="301"/>
      <c r="AP19" s="302"/>
      <c r="AQ19" s="300">
        <f>COUNTIF('Action Items'!L:L,AQ18)</f>
        <v>0</v>
      </c>
      <c r="AR19" s="301"/>
      <c r="AS19" s="301"/>
      <c r="AT19" s="301"/>
      <c r="AU19" s="301"/>
      <c r="AV19" s="302"/>
      <c r="AW19" s="300">
        <f>COUNTIF('Action Items'!L:L,AW18)</f>
        <v>17</v>
      </c>
      <c r="AX19" s="301"/>
      <c r="AY19" s="301"/>
      <c r="AZ19" s="301"/>
      <c r="BA19" s="301"/>
      <c r="BB19" s="302"/>
      <c r="BC19" s="306">
        <f>COUNTIF('Action Items'!L:L,BC18)</f>
        <v>8</v>
      </c>
      <c r="BD19" s="307"/>
      <c r="BE19" s="307"/>
      <c r="BF19" s="307"/>
      <c r="BG19" s="307"/>
      <c r="BH19" s="308"/>
      <c r="BI19"/>
      <c r="BJ19"/>
      <c r="BK19"/>
      <c r="BL19" s="136"/>
    </row>
    <row r="20" spans="1:64" s="2" customFormat="1" ht="11.25" customHeight="1" x14ac:dyDescent="0.25">
      <c r="A20" s="269" t="s">
        <v>32</v>
      </c>
      <c r="B20" s="181"/>
      <c r="C20" s="240" t="s">
        <v>33</v>
      </c>
      <c r="D20" s="241"/>
      <c r="E20" s="241"/>
      <c r="F20" s="241"/>
      <c r="G20" s="241"/>
      <c r="H20" s="241"/>
      <c r="I20" s="241"/>
      <c r="J20" s="241"/>
      <c r="K20" s="241"/>
      <c r="L20" s="241"/>
      <c r="M20" s="241"/>
      <c r="N20" s="241"/>
      <c r="O20" s="241"/>
      <c r="P20" s="241"/>
      <c r="Q20" s="241"/>
      <c r="R20" s="241"/>
      <c r="S20" s="241"/>
      <c r="T20" s="241"/>
      <c r="U20" s="241"/>
      <c r="V20" s="241"/>
      <c r="W20" s="241"/>
      <c r="X20" s="241"/>
      <c r="Y20" s="241"/>
      <c r="Z20" s="241"/>
      <c r="AA20" s="241"/>
      <c r="AB20" s="241"/>
      <c r="AC20" s="241"/>
      <c r="AD20" s="241"/>
      <c r="AE20" s="241"/>
      <c r="AF20" s="241"/>
      <c r="AG20" s="241"/>
      <c r="AH20" s="241"/>
      <c r="AI20" s="241"/>
      <c r="AJ20" s="241"/>
      <c r="AK20" s="241"/>
      <c r="AL20" s="241"/>
      <c r="AM20" s="241"/>
      <c r="AN20" s="241"/>
      <c r="AO20" s="241"/>
      <c r="AP20" s="241"/>
      <c r="AQ20" s="241"/>
      <c r="AR20" s="241"/>
      <c r="AS20" s="241"/>
      <c r="AT20" s="267" t="s">
        <v>34</v>
      </c>
      <c r="AU20" s="267"/>
      <c r="AV20" s="267"/>
      <c r="AW20" s="267" t="s">
        <v>35</v>
      </c>
      <c r="AX20" s="267"/>
      <c r="AY20" s="267"/>
      <c r="AZ20" s="267"/>
      <c r="BA20" s="267"/>
      <c r="BB20" s="267"/>
      <c r="BC20" s="267"/>
      <c r="BD20" s="267"/>
      <c r="BE20" s="267" t="s">
        <v>36</v>
      </c>
      <c r="BF20" s="267"/>
      <c r="BG20" s="267"/>
      <c r="BH20" s="267"/>
      <c r="BI20" s="267"/>
      <c r="BJ20" s="267"/>
      <c r="BK20" s="267"/>
      <c r="BL20" s="268"/>
    </row>
    <row r="21" spans="1:64" s="8" customFormat="1" ht="9" customHeight="1" x14ac:dyDescent="0.25">
      <c r="A21" s="270"/>
      <c r="B21" s="271"/>
      <c r="C21" s="242"/>
      <c r="D21" s="243"/>
      <c r="E21" s="243"/>
      <c r="F21" s="243"/>
      <c r="G21" s="243"/>
      <c r="H21" s="243"/>
      <c r="I21" s="243"/>
      <c r="J21" s="243"/>
      <c r="K21" s="243"/>
      <c r="L21" s="243"/>
      <c r="M21" s="243"/>
      <c r="N21" s="243"/>
      <c r="O21" s="243"/>
      <c r="P21" s="243"/>
      <c r="Q21" s="243"/>
      <c r="R21" s="243"/>
      <c r="S21" s="243"/>
      <c r="T21" s="243"/>
      <c r="U21" s="243"/>
      <c r="V21" s="243"/>
      <c r="W21" s="243"/>
      <c r="X21" s="243"/>
      <c r="Y21" s="243"/>
      <c r="Z21" s="243"/>
      <c r="AA21" s="243"/>
      <c r="AB21" s="243"/>
      <c r="AC21" s="243"/>
      <c r="AD21" s="243"/>
      <c r="AE21" s="243"/>
      <c r="AF21" s="243"/>
      <c r="AG21" s="243"/>
      <c r="AH21" s="243"/>
      <c r="AI21" s="243"/>
      <c r="AJ21" s="243"/>
      <c r="AK21" s="243"/>
      <c r="AL21" s="243"/>
      <c r="AM21" s="243"/>
      <c r="AN21" s="243"/>
      <c r="AO21" s="243"/>
      <c r="AP21" s="243"/>
      <c r="AQ21" s="243"/>
      <c r="AR21" s="243"/>
      <c r="AS21" s="243"/>
      <c r="AT21" s="272"/>
      <c r="AU21" s="272"/>
      <c r="AV21" s="272"/>
      <c r="AW21" s="272"/>
      <c r="AX21" s="272"/>
      <c r="AY21" s="272"/>
      <c r="AZ21" s="272"/>
      <c r="BA21" s="272"/>
      <c r="BB21" s="272"/>
      <c r="BC21" s="272"/>
      <c r="BD21" s="272"/>
      <c r="BE21" s="229" t="s">
        <v>32</v>
      </c>
      <c r="BF21" s="229"/>
      <c r="BG21" s="229"/>
      <c r="BH21" s="277"/>
      <c r="BI21" s="228" t="s">
        <v>37</v>
      </c>
      <c r="BJ21" s="229"/>
      <c r="BK21" s="229"/>
      <c r="BL21" s="230"/>
    </row>
    <row r="22" spans="1:64" ht="16.5" customHeight="1" x14ac:dyDescent="0.2">
      <c r="A22" s="244">
        <v>1</v>
      </c>
      <c r="B22" s="245"/>
      <c r="C22" s="284" t="s">
        <v>182</v>
      </c>
      <c r="D22" s="284"/>
      <c r="E22" s="284"/>
      <c r="F22" s="284"/>
      <c r="G22" s="284"/>
      <c r="H22" s="284"/>
      <c r="I22" s="284"/>
      <c r="J22" s="284"/>
      <c r="K22" s="284"/>
      <c r="L22" s="284"/>
      <c r="M22" s="284"/>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4"/>
      <c r="AL22" s="284"/>
      <c r="AM22" s="284"/>
      <c r="AN22" s="284"/>
      <c r="AO22" s="284"/>
      <c r="AP22" s="284"/>
      <c r="AQ22" s="284"/>
      <c r="AR22" s="284"/>
      <c r="AS22" s="285"/>
      <c r="AT22" s="273" t="s">
        <v>105</v>
      </c>
      <c r="AU22" s="274"/>
      <c r="AV22" s="275"/>
      <c r="AW22" s="288">
        <f>COUNTIF('Action Items'!D:D,A22)</f>
        <v>12</v>
      </c>
      <c r="AX22" s="288"/>
      <c r="AY22" s="288"/>
      <c r="AZ22" s="288"/>
      <c r="BA22" s="288"/>
      <c r="BB22" s="288"/>
      <c r="BC22" s="288"/>
      <c r="BD22" s="288"/>
      <c r="BE22" s="278">
        <f>COUNTIFS('Action Items'!D:D,A22,'Action Items'!L:L,"Complete")</f>
        <v>3</v>
      </c>
      <c r="BF22" s="279"/>
      <c r="BG22" s="279"/>
      <c r="BH22" s="279"/>
      <c r="BI22" s="231">
        <f t="shared" ref="BI22:BI27" si="0">BE22/AW22</f>
        <v>0.25</v>
      </c>
      <c r="BJ22" s="232"/>
      <c r="BK22" s="232"/>
      <c r="BL22" s="233"/>
    </row>
    <row r="23" spans="1:64" ht="16.5" customHeight="1" x14ac:dyDescent="0.2">
      <c r="A23" s="178">
        <v>2</v>
      </c>
      <c r="B23" s="289"/>
      <c r="C23" s="206" t="s">
        <v>252</v>
      </c>
      <c r="D23" s="206"/>
      <c r="E23" s="206"/>
      <c r="F23" s="206"/>
      <c r="G23" s="206"/>
      <c r="H23" s="206"/>
      <c r="I23" s="206"/>
      <c r="J23" s="206"/>
      <c r="K23" s="206"/>
      <c r="L23" s="206"/>
      <c r="M23" s="206"/>
      <c r="N23" s="206"/>
      <c r="O23" s="206"/>
      <c r="P23" s="206"/>
      <c r="Q23" s="206"/>
      <c r="R23" s="206"/>
      <c r="S23" s="206"/>
      <c r="T23" s="206"/>
      <c r="U23" s="206"/>
      <c r="V23" s="206"/>
      <c r="W23" s="206"/>
      <c r="X23" s="206"/>
      <c r="Y23" s="206"/>
      <c r="Z23" s="206"/>
      <c r="AA23" s="206"/>
      <c r="AB23" s="206"/>
      <c r="AC23" s="206"/>
      <c r="AD23" s="206"/>
      <c r="AE23" s="206"/>
      <c r="AF23" s="206"/>
      <c r="AG23" s="206"/>
      <c r="AH23" s="206"/>
      <c r="AI23" s="206"/>
      <c r="AJ23" s="206"/>
      <c r="AK23" s="206"/>
      <c r="AL23" s="206"/>
      <c r="AM23" s="206"/>
      <c r="AN23" s="206"/>
      <c r="AO23" s="206"/>
      <c r="AP23" s="206"/>
      <c r="AQ23" s="206"/>
      <c r="AR23" s="206"/>
      <c r="AS23" s="152"/>
      <c r="AT23" s="153" t="s">
        <v>106</v>
      </c>
      <c r="AU23" s="276"/>
      <c r="AV23" s="155"/>
      <c r="AW23" s="156">
        <f>COUNTIF('Action Items'!D:D,A23)</f>
        <v>12</v>
      </c>
      <c r="AX23" s="156"/>
      <c r="AY23" s="156"/>
      <c r="AZ23" s="156"/>
      <c r="BA23" s="156"/>
      <c r="BB23" s="156"/>
      <c r="BC23" s="156"/>
      <c r="BD23" s="156"/>
      <c r="BE23" s="157">
        <f>COUNTIFS('Action Items'!D:D,A23,'Action Items'!L:L,"Complete")</f>
        <v>8</v>
      </c>
      <c r="BF23" s="251"/>
      <c r="BG23" s="251"/>
      <c r="BH23" s="251"/>
      <c r="BI23" s="234">
        <f t="shared" si="0"/>
        <v>0.66666666666666663</v>
      </c>
      <c r="BJ23" s="235"/>
      <c r="BK23" s="235"/>
      <c r="BL23" s="236"/>
    </row>
    <row r="24" spans="1:64" ht="16.5" customHeight="1" x14ac:dyDescent="0.2">
      <c r="A24" s="244">
        <v>3</v>
      </c>
      <c r="B24" s="245"/>
      <c r="C24" s="284" t="s">
        <v>181</v>
      </c>
      <c r="D24" s="284"/>
      <c r="E24" s="284"/>
      <c r="F24" s="284"/>
      <c r="G24" s="284"/>
      <c r="H24" s="284"/>
      <c r="I24" s="284"/>
      <c r="J24" s="284"/>
      <c r="K24" s="284"/>
      <c r="L24" s="284"/>
      <c r="M24" s="284"/>
      <c r="N24" s="284"/>
      <c r="O24" s="284"/>
      <c r="P24" s="284"/>
      <c r="Q24" s="284"/>
      <c r="R24" s="284"/>
      <c r="S24" s="284"/>
      <c r="T24" s="284"/>
      <c r="U24" s="284"/>
      <c r="V24" s="284"/>
      <c r="W24" s="284"/>
      <c r="X24" s="284"/>
      <c r="Y24" s="284"/>
      <c r="Z24" s="284"/>
      <c r="AA24" s="284"/>
      <c r="AB24" s="284"/>
      <c r="AC24" s="284"/>
      <c r="AD24" s="284"/>
      <c r="AE24" s="284"/>
      <c r="AF24" s="284"/>
      <c r="AG24" s="284"/>
      <c r="AH24" s="284"/>
      <c r="AI24" s="284"/>
      <c r="AJ24" s="284"/>
      <c r="AK24" s="284"/>
      <c r="AL24" s="284"/>
      <c r="AM24" s="284"/>
      <c r="AN24" s="284"/>
      <c r="AO24" s="284"/>
      <c r="AP24" s="284"/>
      <c r="AQ24" s="284"/>
      <c r="AR24" s="284"/>
      <c r="AS24" s="285"/>
      <c r="AT24" s="273" t="s">
        <v>105</v>
      </c>
      <c r="AU24" s="274"/>
      <c r="AV24" s="275"/>
      <c r="AW24" s="288">
        <f>COUNTIF('Action Items'!D:D,A24)</f>
        <v>31</v>
      </c>
      <c r="AX24" s="288"/>
      <c r="AY24" s="288"/>
      <c r="AZ24" s="288"/>
      <c r="BA24" s="288"/>
      <c r="BB24" s="288"/>
      <c r="BC24" s="288"/>
      <c r="BD24" s="288"/>
      <c r="BE24" s="278">
        <f>COUNTIFS('Action Items'!D:D,A24,'Action Items'!L:L,"Complete")</f>
        <v>28</v>
      </c>
      <c r="BF24" s="279"/>
      <c r="BG24" s="279"/>
      <c r="BH24" s="279"/>
      <c r="BI24" s="237">
        <f>BE24/AW24</f>
        <v>0.90322580645161288</v>
      </c>
      <c r="BJ24" s="238"/>
      <c r="BK24" s="238"/>
      <c r="BL24" s="239"/>
    </row>
    <row r="25" spans="1:64" ht="16.5" customHeight="1" x14ac:dyDescent="0.2">
      <c r="A25" s="178">
        <v>4</v>
      </c>
      <c r="B25" s="179"/>
      <c r="C25" s="151" t="s">
        <v>126</v>
      </c>
      <c r="D25" s="151"/>
      <c r="E25" s="151"/>
      <c r="F25" s="151"/>
      <c r="G25" s="151"/>
      <c r="H25" s="151"/>
      <c r="I25" s="151"/>
      <c r="J25" s="151"/>
      <c r="K25" s="151"/>
      <c r="L25" s="151"/>
      <c r="M25" s="151"/>
      <c r="N25" s="151"/>
      <c r="O25" s="151"/>
      <c r="P25" s="151"/>
      <c r="Q25" s="151"/>
      <c r="R25" s="151"/>
      <c r="S25" s="151"/>
      <c r="T25" s="151"/>
      <c r="U25" s="151"/>
      <c r="V25" s="151"/>
      <c r="W25" s="151"/>
      <c r="X25" s="151"/>
      <c r="Y25" s="151"/>
      <c r="Z25" s="151"/>
      <c r="AA25" s="151"/>
      <c r="AB25" s="151"/>
      <c r="AC25" s="151"/>
      <c r="AD25" s="151"/>
      <c r="AE25" s="151"/>
      <c r="AF25" s="151"/>
      <c r="AG25" s="151"/>
      <c r="AH25" s="151"/>
      <c r="AI25" s="151"/>
      <c r="AJ25" s="151"/>
      <c r="AK25" s="151"/>
      <c r="AL25" s="151"/>
      <c r="AM25" s="151"/>
      <c r="AN25" s="151"/>
      <c r="AO25" s="151"/>
      <c r="AP25" s="151"/>
      <c r="AQ25" s="151"/>
      <c r="AR25" s="151"/>
      <c r="AS25" s="152"/>
      <c r="AT25" s="153" t="s">
        <v>105</v>
      </c>
      <c r="AU25" s="154"/>
      <c r="AV25" s="155"/>
      <c r="AW25" s="156">
        <f>COUNTIF('Action Items'!D:D,A25)</f>
        <v>31</v>
      </c>
      <c r="AX25" s="156"/>
      <c r="AY25" s="156"/>
      <c r="AZ25" s="156"/>
      <c r="BA25" s="156"/>
      <c r="BB25" s="156"/>
      <c r="BC25" s="156"/>
      <c r="BD25" s="156"/>
      <c r="BE25" s="157">
        <f>COUNTIFS('Action Items'!D:D,A25,'Action Items'!L:L,"Complete")</f>
        <v>11</v>
      </c>
      <c r="BF25" s="158"/>
      <c r="BG25" s="158"/>
      <c r="BH25" s="158"/>
      <c r="BI25" s="159">
        <f t="shared" si="0"/>
        <v>0.35483870967741937</v>
      </c>
      <c r="BJ25" s="160"/>
      <c r="BK25" s="160"/>
      <c r="BL25" s="161"/>
    </row>
    <row r="26" spans="1:64" ht="16.5" customHeight="1" x14ac:dyDescent="0.2">
      <c r="A26" s="244">
        <v>5</v>
      </c>
      <c r="B26" s="354"/>
      <c r="C26" s="284" t="s">
        <v>253</v>
      </c>
      <c r="D26" s="284"/>
      <c r="E26" s="284"/>
      <c r="F26" s="284"/>
      <c r="G26" s="284"/>
      <c r="H26" s="284"/>
      <c r="I26" s="284"/>
      <c r="J26" s="284"/>
      <c r="K26" s="284"/>
      <c r="L26" s="284"/>
      <c r="M26" s="284"/>
      <c r="N26" s="284"/>
      <c r="O26" s="284"/>
      <c r="P26" s="284"/>
      <c r="Q26" s="284"/>
      <c r="R26" s="284"/>
      <c r="S26" s="284"/>
      <c r="T26" s="284"/>
      <c r="U26" s="284"/>
      <c r="V26" s="284"/>
      <c r="W26" s="284"/>
      <c r="X26" s="284"/>
      <c r="Y26" s="284"/>
      <c r="Z26" s="284"/>
      <c r="AA26" s="284"/>
      <c r="AB26" s="284"/>
      <c r="AC26" s="284"/>
      <c r="AD26" s="284"/>
      <c r="AE26" s="284"/>
      <c r="AF26" s="284"/>
      <c r="AG26" s="284"/>
      <c r="AH26" s="284"/>
      <c r="AI26" s="284"/>
      <c r="AJ26" s="284"/>
      <c r="AK26" s="284"/>
      <c r="AL26" s="284"/>
      <c r="AM26" s="284"/>
      <c r="AN26" s="284"/>
      <c r="AO26" s="284"/>
      <c r="AP26" s="284"/>
      <c r="AQ26" s="284"/>
      <c r="AR26" s="284"/>
      <c r="AS26" s="285"/>
      <c r="AT26" s="273" t="s">
        <v>106</v>
      </c>
      <c r="AU26" s="274"/>
      <c r="AV26" s="275"/>
      <c r="AW26" s="288">
        <f>COUNTIF('Action Items'!D:D,A26)</f>
        <v>22</v>
      </c>
      <c r="AX26" s="288"/>
      <c r="AY26" s="288"/>
      <c r="AZ26" s="288"/>
      <c r="BA26" s="288"/>
      <c r="BB26" s="288"/>
      <c r="BC26" s="288"/>
      <c r="BD26" s="288"/>
      <c r="BE26" s="278">
        <f>COUNTIFS('Action Items'!D:D,A26,'Action Items'!L:L,"Complete")</f>
        <v>21</v>
      </c>
      <c r="BF26" s="279"/>
      <c r="BG26" s="279"/>
      <c r="BH26" s="279"/>
      <c r="BI26" s="355">
        <f t="shared" si="0"/>
        <v>0.95454545454545459</v>
      </c>
      <c r="BJ26" s="356"/>
      <c r="BK26" s="356"/>
      <c r="BL26" s="357"/>
    </row>
    <row r="27" spans="1:64" ht="16.5" customHeight="1" x14ac:dyDescent="0.2">
      <c r="A27" s="178">
        <v>6</v>
      </c>
      <c r="B27" s="179"/>
      <c r="C27" s="151" t="s">
        <v>138</v>
      </c>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1"/>
      <c r="AD27" s="151"/>
      <c r="AE27" s="151"/>
      <c r="AF27" s="151"/>
      <c r="AG27" s="151"/>
      <c r="AH27" s="151"/>
      <c r="AI27" s="151"/>
      <c r="AJ27" s="151"/>
      <c r="AK27" s="151"/>
      <c r="AL27" s="151"/>
      <c r="AM27" s="151"/>
      <c r="AN27" s="151"/>
      <c r="AO27" s="151"/>
      <c r="AP27" s="151"/>
      <c r="AQ27" s="151"/>
      <c r="AR27" s="151"/>
      <c r="AS27" s="152"/>
      <c r="AT27" s="153" t="s">
        <v>105</v>
      </c>
      <c r="AU27" s="154"/>
      <c r="AV27" s="155"/>
      <c r="AW27" s="156">
        <f>COUNTIF('Action Items'!D:D,A27)</f>
        <v>19</v>
      </c>
      <c r="AX27" s="156"/>
      <c r="AY27" s="156"/>
      <c r="AZ27" s="156"/>
      <c r="BA27" s="156"/>
      <c r="BB27" s="156"/>
      <c r="BC27" s="156"/>
      <c r="BD27" s="156"/>
      <c r="BE27" s="157">
        <f>COUNTIFS('Action Items'!D:D,A27,'Action Items'!L:L,"Complete")</f>
        <v>11</v>
      </c>
      <c r="BF27" s="158"/>
      <c r="BG27" s="158"/>
      <c r="BH27" s="158"/>
      <c r="BI27" s="159">
        <f t="shared" si="0"/>
        <v>0.57894736842105265</v>
      </c>
      <c r="BJ27" s="160"/>
      <c r="BK27" s="160"/>
      <c r="BL27" s="161"/>
    </row>
    <row r="28" spans="1:64" ht="16.5" customHeight="1" x14ac:dyDescent="0.2">
      <c r="A28" s="244">
        <v>7</v>
      </c>
      <c r="B28" s="354"/>
      <c r="C28" s="284" t="s">
        <v>188</v>
      </c>
      <c r="D28" s="284"/>
      <c r="E28" s="284"/>
      <c r="F28" s="284"/>
      <c r="G28" s="284"/>
      <c r="H28" s="284"/>
      <c r="I28" s="284"/>
      <c r="J28" s="284"/>
      <c r="K28" s="284"/>
      <c r="L28" s="284"/>
      <c r="M28" s="284"/>
      <c r="N28" s="284"/>
      <c r="O28" s="284"/>
      <c r="P28" s="284"/>
      <c r="Q28" s="284"/>
      <c r="R28" s="284"/>
      <c r="S28" s="284"/>
      <c r="T28" s="284"/>
      <c r="U28" s="284"/>
      <c r="V28" s="284"/>
      <c r="W28" s="284"/>
      <c r="X28" s="284"/>
      <c r="Y28" s="284"/>
      <c r="Z28" s="284"/>
      <c r="AA28" s="284"/>
      <c r="AB28" s="284"/>
      <c r="AC28" s="284"/>
      <c r="AD28" s="284"/>
      <c r="AE28" s="284"/>
      <c r="AF28" s="284"/>
      <c r="AG28" s="284"/>
      <c r="AH28" s="284"/>
      <c r="AI28" s="284"/>
      <c r="AJ28" s="284"/>
      <c r="AK28" s="284"/>
      <c r="AL28" s="284"/>
      <c r="AM28" s="284"/>
      <c r="AN28" s="284"/>
      <c r="AO28" s="284"/>
      <c r="AP28" s="284"/>
      <c r="AQ28" s="284"/>
      <c r="AR28" s="284"/>
      <c r="AS28" s="285"/>
      <c r="AT28" s="273" t="s">
        <v>106</v>
      </c>
      <c r="AU28" s="274"/>
      <c r="AV28" s="275"/>
      <c r="AW28" s="288">
        <f>COUNTIF('Action Items'!D:D,A28)</f>
        <v>5</v>
      </c>
      <c r="AX28" s="288"/>
      <c r="AY28" s="288"/>
      <c r="AZ28" s="288"/>
      <c r="BA28" s="288"/>
      <c r="BB28" s="288"/>
      <c r="BC28" s="288"/>
      <c r="BD28" s="288"/>
      <c r="BE28" s="278">
        <f>COUNTIFS('Action Items'!D:D,A28,'Action Items'!L:L,"Complete")</f>
        <v>4</v>
      </c>
      <c r="BF28" s="279"/>
      <c r="BG28" s="279"/>
      <c r="BH28" s="279"/>
      <c r="BI28" s="355">
        <f t="shared" ref="BI28:BI29" si="1">BE28/AW28</f>
        <v>0.8</v>
      </c>
      <c r="BJ28" s="356"/>
      <c r="BK28" s="356"/>
      <c r="BL28" s="357"/>
    </row>
    <row r="29" spans="1:64" ht="16.5" customHeight="1" x14ac:dyDescent="0.2">
      <c r="A29" s="361">
        <v>8</v>
      </c>
      <c r="B29" s="362"/>
      <c r="C29" s="151" t="s">
        <v>254</v>
      </c>
      <c r="D29" s="151"/>
      <c r="E29" s="151"/>
      <c r="F29" s="151"/>
      <c r="G29" s="151"/>
      <c r="H29" s="151"/>
      <c r="I29" s="151"/>
      <c r="J29" s="151"/>
      <c r="K29" s="151"/>
      <c r="L29" s="151"/>
      <c r="M29" s="151"/>
      <c r="N29" s="151"/>
      <c r="O29" s="151"/>
      <c r="P29" s="151"/>
      <c r="Q29" s="151"/>
      <c r="R29" s="151"/>
      <c r="S29" s="151"/>
      <c r="T29" s="151"/>
      <c r="U29" s="151"/>
      <c r="V29" s="151"/>
      <c r="W29" s="151"/>
      <c r="X29" s="151"/>
      <c r="Y29" s="151"/>
      <c r="Z29" s="151"/>
      <c r="AA29" s="151"/>
      <c r="AB29" s="151"/>
      <c r="AC29" s="151"/>
      <c r="AD29" s="151"/>
      <c r="AE29" s="151"/>
      <c r="AF29" s="151"/>
      <c r="AG29" s="151"/>
      <c r="AH29" s="151"/>
      <c r="AI29" s="151"/>
      <c r="AJ29" s="151"/>
      <c r="AK29" s="151"/>
      <c r="AL29" s="151"/>
      <c r="AM29" s="151"/>
      <c r="AN29" s="151"/>
      <c r="AO29" s="151"/>
      <c r="AP29" s="151"/>
      <c r="AQ29" s="151"/>
      <c r="AR29" s="151"/>
      <c r="AS29" s="152"/>
      <c r="AT29" s="153" t="s">
        <v>105</v>
      </c>
      <c r="AU29" s="154"/>
      <c r="AV29" s="155"/>
      <c r="AW29" s="156">
        <f>COUNTIF('Action Items'!D:D,A29)</f>
        <v>2</v>
      </c>
      <c r="AX29" s="156"/>
      <c r="AY29" s="156"/>
      <c r="AZ29" s="156"/>
      <c r="BA29" s="156"/>
      <c r="BB29" s="156"/>
      <c r="BC29" s="156"/>
      <c r="BD29" s="156"/>
      <c r="BE29" s="157">
        <f>COUNTIFS('Action Items'!D:D,A29,'Action Items'!L:L,"Complete")</f>
        <v>1</v>
      </c>
      <c r="BF29" s="158"/>
      <c r="BG29" s="158"/>
      <c r="BH29" s="158"/>
      <c r="BI29" s="159">
        <f t="shared" si="1"/>
        <v>0.5</v>
      </c>
      <c r="BJ29" s="160"/>
      <c r="BK29" s="160"/>
      <c r="BL29" s="161"/>
    </row>
    <row r="30" spans="1:64" ht="16.5" customHeight="1" x14ac:dyDescent="0.2">
      <c r="A30" s="174" t="s">
        <v>38</v>
      </c>
      <c r="B30" s="175"/>
      <c r="C30" s="175"/>
      <c r="D30" s="175"/>
      <c r="E30" s="175"/>
      <c r="F30" s="175"/>
      <c r="G30" s="175"/>
      <c r="H30" s="175"/>
      <c r="I30" s="175"/>
      <c r="J30" s="175"/>
      <c r="K30" s="175"/>
      <c r="L30" s="175"/>
      <c r="M30" s="175"/>
      <c r="N30" s="175"/>
      <c r="O30" s="175"/>
      <c r="P30" s="175"/>
      <c r="Q30" s="175"/>
      <c r="R30" s="175"/>
      <c r="S30" s="175"/>
      <c r="T30" s="175"/>
      <c r="U30" s="175"/>
      <c r="V30" s="176"/>
      <c r="W30" s="162" t="s">
        <v>76</v>
      </c>
      <c r="X30" s="163"/>
      <c r="Y30" s="163"/>
      <c r="Z30" s="163"/>
      <c r="AA30" s="163"/>
      <c r="AB30" s="163"/>
      <c r="AC30" s="163"/>
      <c r="AD30" s="163"/>
      <c r="AE30" s="163"/>
      <c r="AF30" s="163"/>
      <c r="AG30" s="163"/>
      <c r="AH30" s="163"/>
      <c r="AI30" s="163"/>
      <c r="AJ30" s="163"/>
      <c r="AK30" s="163"/>
      <c r="AL30" s="163"/>
      <c r="AM30" s="163"/>
      <c r="AN30" s="163"/>
      <c r="AO30" s="163"/>
      <c r="AP30" s="163"/>
      <c r="AQ30" s="164"/>
      <c r="AR30" s="209" t="s">
        <v>71</v>
      </c>
      <c r="AS30" s="209"/>
      <c r="AT30" s="209"/>
      <c r="AU30" s="209"/>
      <c r="AV30" s="209"/>
      <c r="AW30" s="209"/>
      <c r="AX30" s="209"/>
      <c r="AY30" s="209"/>
      <c r="AZ30" s="209"/>
      <c r="BA30" s="181" t="s">
        <v>72</v>
      </c>
      <c r="BB30" s="175"/>
      <c r="BC30" s="175"/>
      <c r="BD30" s="175"/>
      <c r="BE30" s="175"/>
      <c r="BF30" s="175"/>
      <c r="BG30" s="175"/>
      <c r="BH30" s="175"/>
      <c r="BI30" s="175"/>
      <c r="BJ30" s="175"/>
      <c r="BK30" s="175"/>
      <c r="BL30" s="182"/>
    </row>
    <row r="31" spans="1:64" ht="16.5" customHeight="1" x14ac:dyDescent="0.2">
      <c r="A31" s="177" t="s">
        <v>120</v>
      </c>
      <c r="B31" s="172"/>
      <c r="C31" s="172"/>
      <c r="D31" s="172"/>
      <c r="E31" s="172"/>
      <c r="F31" s="172"/>
      <c r="G31" s="172"/>
      <c r="H31" s="172"/>
      <c r="I31" s="172"/>
      <c r="J31" s="172"/>
      <c r="K31" s="172"/>
      <c r="L31" s="172"/>
      <c r="M31" s="172"/>
      <c r="N31" s="172"/>
      <c r="O31" s="172"/>
      <c r="P31" s="172"/>
      <c r="Q31" s="172"/>
      <c r="R31" s="172"/>
      <c r="S31" s="172"/>
      <c r="T31" s="172"/>
      <c r="U31" s="172"/>
      <c r="V31" s="173"/>
      <c r="W31" s="165" t="s">
        <v>124</v>
      </c>
      <c r="X31" s="166"/>
      <c r="Y31" s="166"/>
      <c r="Z31" s="166"/>
      <c r="AA31" s="166"/>
      <c r="AB31" s="166"/>
      <c r="AC31" s="166"/>
      <c r="AD31" s="166"/>
      <c r="AE31" s="166"/>
      <c r="AF31" s="166"/>
      <c r="AG31" s="166"/>
      <c r="AH31" s="166"/>
      <c r="AI31" s="166"/>
      <c r="AJ31" s="166"/>
      <c r="AK31" s="166"/>
      <c r="AL31" s="166"/>
      <c r="AM31" s="166"/>
      <c r="AN31" s="166"/>
      <c r="AO31" s="166"/>
      <c r="AP31" s="166"/>
      <c r="AQ31" s="167"/>
      <c r="AR31" s="363" t="s">
        <v>112</v>
      </c>
      <c r="AS31" s="363"/>
      <c r="AT31" s="363"/>
      <c r="AU31" s="363"/>
      <c r="AV31" s="363"/>
      <c r="AW31" s="363"/>
      <c r="AX31" s="363"/>
      <c r="AY31" s="363"/>
      <c r="AZ31" s="363"/>
      <c r="BA31" s="171" t="s">
        <v>73</v>
      </c>
      <c r="BB31" s="172"/>
      <c r="BC31" s="172"/>
      <c r="BD31" s="172"/>
      <c r="BE31" s="172"/>
      <c r="BF31" s="172"/>
      <c r="BG31" s="172"/>
      <c r="BH31" s="172"/>
      <c r="BI31" s="172"/>
      <c r="BJ31" s="172"/>
      <c r="BK31" s="172"/>
      <c r="BL31" s="183"/>
    </row>
    <row r="32" spans="1:64" ht="16.5" customHeight="1" x14ac:dyDescent="0.2">
      <c r="A32" s="358" t="s">
        <v>39</v>
      </c>
      <c r="B32" s="169"/>
      <c r="C32" s="169"/>
      <c r="D32" s="169"/>
      <c r="E32" s="169"/>
      <c r="F32" s="169"/>
      <c r="G32" s="169"/>
      <c r="H32" s="169"/>
      <c r="I32" s="169"/>
      <c r="J32" s="169"/>
      <c r="K32" s="169"/>
      <c r="L32" s="169"/>
      <c r="M32" s="169"/>
      <c r="N32" s="169"/>
      <c r="O32" s="169"/>
      <c r="P32" s="169"/>
      <c r="Q32" s="169"/>
      <c r="R32" s="169"/>
      <c r="S32" s="169"/>
      <c r="T32" s="169"/>
      <c r="U32" s="169"/>
      <c r="V32" s="170"/>
      <c r="W32" s="168" t="s">
        <v>119</v>
      </c>
      <c r="X32" s="169"/>
      <c r="Y32" s="169"/>
      <c r="Z32" s="169"/>
      <c r="AA32" s="169"/>
      <c r="AB32" s="169"/>
      <c r="AC32" s="169"/>
      <c r="AD32" s="169"/>
      <c r="AE32" s="169"/>
      <c r="AF32" s="169"/>
      <c r="AG32" s="169"/>
      <c r="AH32" s="169"/>
      <c r="AI32" s="169"/>
      <c r="AJ32" s="169"/>
      <c r="AK32" s="169"/>
      <c r="AL32" s="169"/>
      <c r="AM32" s="169"/>
      <c r="AN32" s="169"/>
      <c r="AO32" s="169"/>
      <c r="AP32" s="169"/>
      <c r="AQ32" s="170"/>
      <c r="AR32" s="364" t="s">
        <v>112</v>
      </c>
      <c r="AS32" s="364"/>
      <c r="AT32" s="364"/>
      <c r="AU32" s="364"/>
      <c r="AV32" s="364"/>
      <c r="AW32" s="364"/>
      <c r="AX32" s="364"/>
      <c r="AY32" s="364"/>
      <c r="AZ32" s="364"/>
      <c r="BA32" s="168" t="s">
        <v>73</v>
      </c>
      <c r="BB32" s="169"/>
      <c r="BC32" s="169"/>
      <c r="BD32" s="169"/>
      <c r="BE32" s="169"/>
      <c r="BF32" s="169"/>
      <c r="BG32" s="169"/>
      <c r="BH32" s="169"/>
      <c r="BI32" s="169"/>
      <c r="BJ32" s="169"/>
      <c r="BK32" s="169"/>
      <c r="BL32" s="184"/>
    </row>
    <row r="33" spans="1:64" ht="16.5" customHeight="1" x14ac:dyDescent="0.2">
      <c r="A33" s="177" t="s">
        <v>160</v>
      </c>
      <c r="B33" s="172"/>
      <c r="C33" s="172"/>
      <c r="D33" s="172"/>
      <c r="E33" s="172"/>
      <c r="F33" s="172"/>
      <c r="G33" s="172"/>
      <c r="H33" s="172"/>
      <c r="I33" s="172"/>
      <c r="J33" s="172"/>
      <c r="K33" s="172"/>
      <c r="L33" s="172"/>
      <c r="M33" s="172"/>
      <c r="N33" s="172"/>
      <c r="O33" s="172"/>
      <c r="P33" s="172"/>
      <c r="Q33" s="172"/>
      <c r="R33" s="172"/>
      <c r="S33" s="172"/>
      <c r="T33" s="172"/>
      <c r="U33" s="172"/>
      <c r="V33" s="173"/>
      <c r="W33" s="171" t="s">
        <v>159</v>
      </c>
      <c r="X33" s="172"/>
      <c r="Y33" s="172"/>
      <c r="Z33" s="172"/>
      <c r="AA33" s="172"/>
      <c r="AB33" s="172"/>
      <c r="AC33" s="172"/>
      <c r="AD33" s="172"/>
      <c r="AE33" s="172"/>
      <c r="AF33" s="172"/>
      <c r="AG33" s="172"/>
      <c r="AH33" s="172"/>
      <c r="AI33" s="172"/>
      <c r="AJ33" s="172"/>
      <c r="AK33" s="172"/>
      <c r="AL33" s="172"/>
      <c r="AM33" s="172"/>
      <c r="AN33" s="172"/>
      <c r="AO33" s="172"/>
      <c r="AP33" s="172"/>
      <c r="AQ33" s="173"/>
      <c r="AR33" s="171" t="s">
        <v>112</v>
      </c>
      <c r="AS33" s="172"/>
      <c r="AT33" s="172"/>
      <c r="AU33" s="172"/>
      <c r="AV33" s="172"/>
      <c r="AW33" s="172"/>
      <c r="AX33" s="172"/>
      <c r="AY33" s="172"/>
      <c r="AZ33" s="173"/>
      <c r="BA33" s="171" t="s">
        <v>74</v>
      </c>
      <c r="BB33" s="172"/>
      <c r="BC33" s="172"/>
      <c r="BD33" s="172"/>
      <c r="BE33" s="172"/>
      <c r="BF33" s="172"/>
      <c r="BG33" s="172"/>
      <c r="BH33" s="172"/>
      <c r="BI33" s="172"/>
      <c r="BJ33" s="172"/>
      <c r="BK33" s="172"/>
      <c r="BL33" s="183"/>
    </row>
    <row r="34" spans="1:64" ht="16.5" customHeight="1" x14ac:dyDescent="0.2">
      <c r="A34" s="358" t="s">
        <v>40</v>
      </c>
      <c r="B34" s="169"/>
      <c r="C34" s="169"/>
      <c r="D34" s="169"/>
      <c r="E34" s="169"/>
      <c r="F34" s="169"/>
      <c r="G34" s="169"/>
      <c r="H34" s="169"/>
      <c r="I34" s="169"/>
      <c r="J34" s="169"/>
      <c r="K34" s="169"/>
      <c r="L34" s="169"/>
      <c r="M34" s="169"/>
      <c r="N34" s="169"/>
      <c r="O34" s="169"/>
      <c r="P34" s="169"/>
      <c r="Q34" s="169"/>
      <c r="R34" s="169"/>
      <c r="S34" s="169"/>
      <c r="T34" s="169"/>
      <c r="U34" s="169"/>
      <c r="V34" s="170"/>
      <c r="W34" s="168" t="s">
        <v>116</v>
      </c>
      <c r="X34" s="169"/>
      <c r="Y34" s="169"/>
      <c r="Z34" s="169"/>
      <c r="AA34" s="169"/>
      <c r="AB34" s="169"/>
      <c r="AC34" s="169"/>
      <c r="AD34" s="169"/>
      <c r="AE34" s="169"/>
      <c r="AF34" s="169"/>
      <c r="AG34" s="169"/>
      <c r="AH34" s="169"/>
      <c r="AI34" s="169"/>
      <c r="AJ34" s="169"/>
      <c r="AK34" s="169"/>
      <c r="AL34" s="169"/>
      <c r="AM34" s="169"/>
      <c r="AN34" s="169"/>
      <c r="AO34" s="169"/>
      <c r="AP34" s="169"/>
      <c r="AQ34" s="170"/>
      <c r="AR34" s="168" t="s">
        <v>112</v>
      </c>
      <c r="AS34" s="169"/>
      <c r="AT34" s="169"/>
      <c r="AU34" s="169"/>
      <c r="AV34" s="169"/>
      <c r="AW34" s="169"/>
      <c r="AX34" s="169"/>
      <c r="AY34" s="169"/>
      <c r="AZ34" s="170"/>
      <c r="BA34" s="168"/>
      <c r="BB34" s="169"/>
      <c r="BC34" s="169"/>
      <c r="BD34" s="169"/>
      <c r="BE34" s="169"/>
      <c r="BF34" s="169"/>
      <c r="BG34" s="169"/>
      <c r="BH34" s="169"/>
      <c r="BI34" s="169"/>
      <c r="BJ34" s="169"/>
      <c r="BK34" s="169"/>
      <c r="BL34" s="184"/>
    </row>
    <row r="35" spans="1:64" ht="16.5" customHeight="1" x14ac:dyDescent="0.2">
      <c r="A35" s="177" t="s">
        <v>121</v>
      </c>
      <c r="B35" s="172"/>
      <c r="C35" s="172"/>
      <c r="D35" s="172"/>
      <c r="E35" s="172"/>
      <c r="F35" s="172"/>
      <c r="G35" s="172"/>
      <c r="H35" s="172"/>
      <c r="I35" s="172"/>
      <c r="J35" s="172"/>
      <c r="K35" s="172"/>
      <c r="L35" s="172"/>
      <c r="M35" s="172"/>
      <c r="N35" s="172"/>
      <c r="O35" s="172"/>
      <c r="P35" s="172"/>
      <c r="Q35" s="172"/>
      <c r="R35" s="172"/>
      <c r="S35" s="172"/>
      <c r="T35" s="172"/>
      <c r="U35" s="172"/>
      <c r="V35" s="173"/>
      <c r="W35" s="171" t="s">
        <v>118</v>
      </c>
      <c r="X35" s="172"/>
      <c r="Y35" s="172"/>
      <c r="Z35" s="172"/>
      <c r="AA35" s="172"/>
      <c r="AB35" s="172"/>
      <c r="AC35" s="172"/>
      <c r="AD35" s="172"/>
      <c r="AE35" s="172"/>
      <c r="AF35" s="172"/>
      <c r="AG35" s="172"/>
      <c r="AH35" s="172"/>
      <c r="AI35" s="172"/>
      <c r="AJ35" s="172"/>
      <c r="AK35" s="172"/>
      <c r="AL35" s="172"/>
      <c r="AM35" s="172"/>
      <c r="AN35" s="172"/>
      <c r="AO35" s="172"/>
      <c r="AP35" s="172"/>
      <c r="AQ35" s="173"/>
      <c r="AR35" s="171" t="s">
        <v>112</v>
      </c>
      <c r="AS35" s="172"/>
      <c r="AT35" s="172"/>
      <c r="AU35" s="172"/>
      <c r="AV35" s="172"/>
      <c r="AW35" s="172"/>
      <c r="AX35" s="172"/>
      <c r="AY35" s="172"/>
      <c r="AZ35" s="173"/>
      <c r="BA35" s="171"/>
      <c r="BB35" s="172"/>
      <c r="BC35" s="172"/>
      <c r="BD35" s="172"/>
      <c r="BE35" s="172"/>
      <c r="BF35" s="172"/>
      <c r="BG35" s="172"/>
      <c r="BH35" s="172"/>
      <c r="BI35" s="172"/>
      <c r="BJ35" s="172"/>
      <c r="BK35" s="172"/>
      <c r="BL35" s="183"/>
    </row>
    <row r="36" spans="1:64" ht="16.5" customHeight="1" x14ac:dyDescent="0.2">
      <c r="A36" s="358" t="s">
        <v>122</v>
      </c>
      <c r="B36" s="169"/>
      <c r="C36" s="169"/>
      <c r="D36" s="169"/>
      <c r="E36" s="169"/>
      <c r="F36" s="169"/>
      <c r="G36" s="169"/>
      <c r="H36" s="169"/>
      <c r="I36" s="169"/>
      <c r="J36" s="169"/>
      <c r="K36" s="169"/>
      <c r="L36" s="169"/>
      <c r="M36" s="169"/>
      <c r="N36" s="169"/>
      <c r="O36" s="169"/>
      <c r="P36" s="169"/>
      <c r="Q36" s="169"/>
      <c r="R36" s="169"/>
      <c r="S36" s="169"/>
      <c r="T36" s="169"/>
      <c r="U36" s="169"/>
      <c r="V36" s="170"/>
      <c r="W36" s="168" t="s">
        <v>123</v>
      </c>
      <c r="X36" s="169"/>
      <c r="Y36" s="169"/>
      <c r="Z36" s="169"/>
      <c r="AA36" s="169"/>
      <c r="AB36" s="169"/>
      <c r="AC36" s="169"/>
      <c r="AD36" s="169"/>
      <c r="AE36" s="169"/>
      <c r="AF36" s="169"/>
      <c r="AG36" s="169"/>
      <c r="AH36" s="169"/>
      <c r="AI36" s="169"/>
      <c r="AJ36" s="169"/>
      <c r="AK36" s="169"/>
      <c r="AL36" s="169"/>
      <c r="AM36" s="169"/>
      <c r="AN36" s="169"/>
      <c r="AO36" s="169"/>
      <c r="AP36" s="169"/>
      <c r="AQ36" s="170"/>
      <c r="AR36" s="168" t="s">
        <v>112</v>
      </c>
      <c r="AS36" s="169"/>
      <c r="AT36" s="169"/>
      <c r="AU36" s="169"/>
      <c r="AV36" s="169"/>
      <c r="AW36" s="169"/>
      <c r="AX36" s="169"/>
      <c r="AY36" s="169"/>
      <c r="AZ36" s="170"/>
      <c r="BA36" s="168"/>
      <c r="BB36" s="169"/>
      <c r="BC36" s="169"/>
      <c r="BD36" s="169"/>
      <c r="BE36" s="169"/>
      <c r="BF36" s="169"/>
      <c r="BG36" s="169"/>
      <c r="BH36" s="169"/>
      <c r="BI36" s="169"/>
      <c r="BJ36" s="169"/>
      <c r="BK36" s="169"/>
      <c r="BL36" s="184"/>
    </row>
    <row r="37" spans="1:64" ht="16.5" customHeight="1" x14ac:dyDescent="0.2">
      <c r="A37" s="177" t="s">
        <v>161</v>
      </c>
      <c r="B37" s="172"/>
      <c r="C37" s="172"/>
      <c r="D37" s="172"/>
      <c r="E37" s="172"/>
      <c r="F37" s="172"/>
      <c r="G37" s="172"/>
      <c r="H37" s="172"/>
      <c r="I37" s="172"/>
      <c r="J37" s="172"/>
      <c r="K37" s="172"/>
      <c r="L37" s="172"/>
      <c r="M37" s="172"/>
      <c r="N37" s="172"/>
      <c r="O37" s="172"/>
      <c r="P37" s="172"/>
      <c r="Q37" s="172"/>
      <c r="R37" s="172"/>
      <c r="S37" s="172"/>
      <c r="T37" s="172"/>
      <c r="U37" s="172"/>
      <c r="V37" s="173"/>
      <c r="W37" s="171" t="s">
        <v>162</v>
      </c>
      <c r="X37" s="172"/>
      <c r="Y37" s="172"/>
      <c r="Z37" s="172"/>
      <c r="AA37" s="172"/>
      <c r="AB37" s="172"/>
      <c r="AC37" s="172"/>
      <c r="AD37" s="172"/>
      <c r="AE37" s="172"/>
      <c r="AF37" s="172"/>
      <c r="AG37" s="172"/>
      <c r="AH37" s="172"/>
      <c r="AI37" s="172"/>
      <c r="AJ37" s="172"/>
      <c r="AK37" s="172"/>
      <c r="AL37" s="172"/>
      <c r="AM37" s="172"/>
      <c r="AN37" s="172"/>
      <c r="AO37" s="172"/>
      <c r="AP37" s="172"/>
      <c r="AQ37" s="173"/>
      <c r="AR37" s="171" t="s">
        <v>112</v>
      </c>
      <c r="AS37" s="172"/>
      <c r="AT37" s="172"/>
      <c r="AU37" s="172"/>
      <c r="AV37" s="172"/>
      <c r="AW37" s="172"/>
      <c r="AX37" s="172"/>
      <c r="AY37" s="172"/>
      <c r="AZ37" s="173"/>
      <c r="BA37" s="171"/>
      <c r="BB37" s="172"/>
      <c r="BC37" s="172"/>
      <c r="BD37" s="172"/>
      <c r="BE37" s="172"/>
      <c r="BF37" s="172"/>
      <c r="BG37" s="172"/>
      <c r="BH37" s="172"/>
      <c r="BI37" s="172"/>
      <c r="BJ37" s="172"/>
      <c r="BK37" s="172"/>
      <c r="BL37" s="183"/>
    </row>
    <row r="38" spans="1:64" ht="16.5" customHeight="1" x14ac:dyDescent="0.2">
      <c r="A38" s="359" t="s">
        <v>163</v>
      </c>
      <c r="B38" s="186"/>
      <c r="C38" s="186"/>
      <c r="D38" s="186"/>
      <c r="E38" s="186"/>
      <c r="F38" s="186"/>
      <c r="G38" s="186"/>
      <c r="H38" s="186"/>
      <c r="I38" s="186"/>
      <c r="J38" s="186"/>
      <c r="K38" s="186"/>
      <c r="L38" s="186"/>
      <c r="M38" s="186"/>
      <c r="N38" s="186"/>
      <c r="O38" s="186"/>
      <c r="P38" s="186"/>
      <c r="Q38" s="186"/>
      <c r="R38" s="186"/>
      <c r="S38" s="186"/>
      <c r="T38" s="186"/>
      <c r="U38" s="186"/>
      <c r="V38" s="360"/>
      <c r="W38" s="185" t="s">
        <v>164</v>
      </c>
      <c r="X38" s="186"/>
      <c r="Y38" s="186"/>
      <c r="Z38" s="186"/>
      <c r="AA38" s="186"/>
      <c r="AB38" s="186"/>
      <c r="AC38" s="186"/>
      <c r="AD38" s="186"/>
      <c r="AE38" s="186"/>
      <c r="AF38" s="186"/>
      <c r="AG38" s="186"/>
      <c r="AH38" s="186"/>
      <c r="AI38" s="186"/>
      <c r="AJ38" s="186"/>
      <c r="AK38" s="186"/>
      <c r="AL38" s="186"/>
      <c r="AM38" s="186"/>
      <c r="AN38" s="186"/>
      <c r="AO38" s="186"/>
      <c r="AP38" s="186"/>
      <c r="AQ38" s="360"/>
      <c r="AR38" s="180" t="s">
        <v>112</v>
      </c>
      <c r="AS38" s="180"/>
      <c r="AT38" s="180"/>
      <c r="AU38" s="180"/>
      <c r="AV38" s="180"/>
      <c r="AW38" s="180"/>
      <c r="AX38" s="180"/>
      <c r="AY38" s="180"/>
      <c r="AZ38" s="180"/>
      <c r="BA38" s="185"/>
      <c r="BB38" s="186"/>
      <c r="BC38" s="186"/>
      <c r="BD38" s="186"/>
      <c r="BE38" s="186"/>
      <c r="BF38" s="186"/>
      <c r="BG38" s="186"/>
      <c r="BH38" s="186"/>
      <c r="BI38" s="186"/>
      <c r="BJ38" s="186"/>
      <c r="BK38" s="186"/>
      <c r="BL38" s="187"/>
    </row>
    <row r="39" spans="1:64" ht="16.5" customHeight="1" x14ac:dyDescent="0.2">
      <c r="A39" s="214" t="s">
        <v>41</v>
      </c>
      <c r="B39" s="215"/>
      <c r="C39" s="215"/>
      <c r="D39" s="215"/>
      <c r="E39" s="215"/>
      <c r="F39" s="215"/>
      <c r="G39" s="215"/>
      <c r="H39" s="215"/>
      <c r="I39" s="215"/>
      <c r="J39" s="215"/>
      <c r="K39" s="215"/>
      <c r="L39" s="215"/>
      <c r="M39" s="215"/>
      <c r="N39" s="215"/>
      <c r="O39" s="215"/>
      <c r="P39" s="215"/>
      <c r="Q39" s="215"/>
      <c r="R39" s="215"/>
      <c r="S39" s="215"/>
      <c r="T39" s="215"/>
      <c r="U39" s="215"/>
      <c r="V39" s="215"/>
      <c r="W39" s="215"/>
      <c r="X39" s="215"/>
      <c r="Y39" s="215"/>
      <c r="Z39" s="215"/>
      <c r="AA39" s="215"/>
      <c r="AB39" s="215"/>
      <c r="AC39" s="215"/>
      <c r="AD39" s="215"/>
      <c r="AE39" s="215"/>
      <c r="AF39" s="215"/>
      <c r="AG39" s="215"/>
      <c r="AH39" s="215"/>
      <c r="AI39" s="215"/>
      <c r="AJ39" s="215"/>
      <c r="AK39" s="215"/>
      <c r="AL39" s="215"/>
      <c r="AM39" s="215"/>
      <c r="AN39" s="215"/>
      <c r="AO39" s="215"/>
      <c r="AP39" s="215"/>
      <c r="AQ39" s="215"/>
      <c r="AR39" s="215"/>
      <c r="AS39" s="215"/>
      <c r="AT39" s="215"/>
      <c r="AU39" s="215"/>
      <c r="AV39" s="215"/>
      <c r="AW39" s="215"/>
      <c r="AX39" s="215"/>
      <c r="AY39" s="215"/>
      <c r="AZ39" s="215"/>
      <c r="BA39" s="215"/>
      <c r="BB39" s="215"/>
      <c r="BC39" s="215"/>
      <c r="BD39" s="215"/>
      <c r="BE39" s="215"/>
      <c r="BF39" s="215"/>
      <c r="BG39" s="215"/>
      <c r="BH39" s="215"/>
      <c r="BI39" s="215"/>
      <c r="BJ39" s="215"/>
      <c r="BK39" s="215"/>
      <c r="BL39" s="216"/>
    </row>
    <row r="40" spans="1:64" ht="32.25" customHeight="1" x14ac:dyDescent="0.2">
      <c r="A40" s="351" t="s">
        <v>125</v>
      </c>
      <c r="B40" s="352"/>
      <c r="C40" s="352"/>
      <c r="D40" s="352"/>
      <c r="E40" s="352"/>
      <c r="F40" s="352"/>
      <c r="G40" s="352"/>
      <c r="H40" s="352"/>
      <c r="I40" s="352"/>
      <c r="J40" s="352"/>
      <c r="K40" s="352"/>
      <c r="L40" s="352"/>
      <c r="M40" s="352"/>
      <c r="N40" s="352"/>
      <c r="O40" s="352"/>
      <c r="P40" s="352"/>
      <c r="Q40" s="352"/>
      <c r="R40" s="352"/>
      <c r="S40" s="352"/>
      <c r="T40" s="352"/>
      <c r="U40" s="352"/>
      <c r="V40" s="352"/>
      <c r="W40" s="352"/>
      <c r="X40" s="352"/>
      <c r="Y40" s="352"/>
      <c r="Z40" s="352"/>
      <c r="AA40" s="352"/>
      <c r="AB40" s="352"/>
      <c r="AC40" s="352"/>
      <c r="AD40" s="352"/>
      <c r="AE40" s="352"/>
      <c r="AF40" s="352"/>
      <c r="AG40" s="352"/>
      <c r="AH40" s="352"/>
      <c r="AI40" s="352"/>
      <c r="AJ40" s="352"/>
      <c r="AK40" s="352"/>
      <c r="AL40" s="352"/>
      <c r="AM40" s="352"/>
      <c r="AN40" s="352"/>
      <c r="AO40" s="352"/>
      <c r="AP40" s="352"/>
      <c r="AQ40" s="352"/>
      <c r="AR40" s="352"/>
      <c r="AS40" s="352"/>
      <c r="AT40" s="352"/>
      <c r="AU40" s="352"/>
      <c r="AV40" s="352"/>
      <c r="AW40" s="352"/>
      <c r="AX40" s="352"/>
      <c r="AY40" s="352"/>
      <c r="AZ40" s="352"/>
      <c r="BA40" s="352"/>
      <c r="BB40" s="352"/>
      <c r="BC40" s="352"/>
      <c r="BD40" s="352"/>
      <c r="BE40" s="352"/>
      <c r="BF40" s="352"/>
      <c r="BG40" s="352"/>
      <c r="BH40" s="352"/>
      <c r="BI40" s="352"/>
      <c r="BJ40" s="352"/>
      <c r="BK40" s="352"/>
      <c r="BL40" s="353"/>
    </row>
    <row r="41" spans="1:64" ht="16.5" customHeight="1" x14ac:dyDescent="0.2">
      <c r="A41" s="214" t="s">
        <v>42</v>
      </c>
      <c r="B41" s="215"/>
      <c r="C41" s="215"/>
      <c r="D41" s="215"/>
      <c r="E41" s="215"/>
      <c r="F41" s="215"/>
      <c r="G41" s="215"/>
      <c r="H41" s="215"/>
      <c r="I41" s="215"/>
      <c r="J41" s="215"/>
      <c r="K41" s="215"/>
      <c r="L41" s="215"/>
      <c r="M41" s="215"/>
      <c r="N41" s="215"/>
      <c r="O41" s="215"/>
      <c r="P41" s="215"/>
      <c r="Q41" s="215"/>
      <c r="R41" s="215"/>
      <c r="S41" s="215"/>
      <c r="T41" s="215"/>
      <c r="U41" s="215"/>
      <c r="V41" s="215"/>
      <c r="W41" s="215"/>
      <c r="X41" s="215"/>
      <c r="Y41" s="215"/>
      <c r="Z41" s="215"/>
      <c r="AA41" s="215"/>
      <c r="AB41" s="215"/>
      <c r="AC41" s="215"/>
      <c r="AD41" s="215"/>
      <c r="AE41" s="215"/>
      <c r="AF41" s="215"/>
      <c r="AG41" s="215"/>
      <c r="AH41" s="215"/>
      <c r="AI41" s="215"/>
      <c r="AJ41" s="215"/>
      <c r="AK41" s="215"/>
      <c r="AL41" s="215"/>
      <c r="AM41" s="215"/>
      <c r="AN41" s="215"/>
      <c r="AO41" s="215"/>
      <c r="AP41" s="215"/>
      <c r="AQ41" s="215"/>
      <c r="AR41" s="215"/>
      <c r="AS41" s="215"/>
      <c r="AT41" s="215"/>
      <c r="AU41" s="215"/>
      <c r="AV41" s="215"/>
      <c r="AW41" s="215"/>
      <c r="AX41" s="215"/>
      <c r="AY41" s="215"/>
      <c r="AZ41" s="215"/>
      <c r="BA41" s="215"/>
      <c r="BB41" s="215"/>
      <c r="BC41" s="215"/>
      <c r="BD41" s="215"/>
      <c r="BE41" s="215"/>
      <c r="BF41" s="215"/>
      <c r="BG41" s="215"/>
      <c r="BH41" s="215"/>
      <c r="BI41" s="215"/>
      <c r="BJ41" s="215"/>
      <c r="BK41" s="215"/>
      <c r="BL41" s="216"/>
    </row>
    <row r="42" spans="1:64" ht="32.25" customHeight="1" x14ac:dyDescent="0.2">
      <c r="A42" s="351"/>
      <c r="B42" s="352"/>
      <c r="C42" s="352"/>
      <c r="D42" s="352"/>
      <c r="E42" s="352"/>
      <c r="F42" s="352"/>
      <c r="G42" s="352"/>
      <c r="H42" s="352"/>
      <c r="I42" s="352"/>
      <c r="J42" s="352"/>
      <c r="K42" s="352"/>
      <c r="L42" s="352"/>
      <c r="M42" s="352"/>
      <c r="N42" s="352"/>
      <c r="O42" s="352"/>
      <c r="P42" s="352"/>
      <c r="Q42" s="352"/>
      <c r="R42" s="352"/>
      <c r="S42" s="352"/>
      <c r="T42" s="352"/>
      <c r="U42" s="352"/>
      <c r="V42" s="352"/>
      <c r="W42" s="352"/>
      <c r="X42" s="352"/>
      <c r="Y42" s="352"/>
      <c r="Z42" s="352"/>
      <c r="AA42" s="352"/>
      <c r="AB42" s="352"/>
      <c r="AC42" s="352"/>
      <c r="AD42" s="352"/>
      <c r="AE42" s="352"/>
      <c r="AF42" s="352"/>
      <c r="AG42" s="352"/>
      <c r="AH42" s="352"/>
      <c r="AI42" s="352"/>
      <c r="AJ42" s="352"/>
      <c r="AK42" s="352"/>
      <c r="AL42" s="352"/>
      <c r="AM42" s="352"/>
      <c r="AN42" s="352"/>
      <c r="AO42" s="352"/>
      <c r="AP42" s="352"/>
      <c r="AQ42" s="352"/>
      <c r="AR42" s="352"/>
      <c r="AS42" s="352"/>
      <c r="AT42" s="352"/>
      <c r="AU42" s="352"/>
      <c r="AV42" s="352"/>
      <c r="AW42" s="352"/>
      <c r="AX42" s="352"/>
      <c r="AY42" s="352"/>
      <c r="AZ42" s="352"/>
      <c r="BA42" s="352"/>
      <c r="BB42" s="352"/>
      <c r="BC42" s="352"/>
      <c r="BD42" s="352"/>
      <c r="BE42" s="352"/>
      <c r="BF42" s="352"/>
      <c r="BG42" s="352"/>
      <c r="BH42" s="352"/>
      <c r="BI42" s="352"/>
      <c r="BJ42" s="352"/>
      <c r="BK42" s="352"/>
      <c r="BL42" s="353"/>
    </row>
    <row r="43" spans="1:64" s="5" customFormat="1" ht="16.5" customHeight="1" x14ac:dyDescent="0.25">
      <c r="A43" s="265" t="s">
        <v>43</v>
      </c>
      <c r="B43" s="265"/>
      <c r="C43" s="265"/>
      <c r="D43" s="265"/>
      <c r="E43" s="265"/>
      <c r="F43" s="265"/>
      <c r="G43" s="265"/>
      <c r="H43" s="265"/>
      <c r="I43" s="265"/>
      <c r="J43" s="265"/>
      <c r="K43" s="265"/>
      <c r="L43" s="265"/>
      <c r="M43" s="265"/>
      <c r="N43" s="265"/>
      <c r="O43" s="265"/>
      <c r="P43" s="265"/>
      <c r="Q43" s="265"/>
      <c r="R43" s="265"/>
      <c r="S43" s="265"/>
      <c r="T43" s="265"/>
      <c r="U43" s="265"/>
      <c r="V43" s="265"/>
      <c r="W43" s="265"/>
      <c r="X43" s="265"/>
      <c r="Y43" s="265"/>
      <c r="Z43" s="265"/>
      <c r="AA43" s="265"/>
      <c r="AB43" s="265"/>
      <c r="AC43" s="265"/>
      <c r="AD43" s="265"/>
      <c r="AE43" s="265"/>
      <c r="AF43" s="265"/>
      <c r="AG43" s="214" t="s">
        <v>44</v>
      </c>
      <c r="AH43" s="215"/>
      <c r="AI43" s="215"/>
      <c r="AJ43" s="215"/>
      <c r="AK43" s="215"/>
      <c r="AL43" s="215"/>
      <c r="AM43" s="215"/>
      <c r="AN43" s="215"/>
      <c r="AO43" s="215"/>
      <c r="AP43" s="215"/>
      <c r="AQ43" s="215"/>
      <c r="AR43" s="215"/>
      <c r="AS43" s="215"/>
      <c r="AT43" s="215"/>
      <c r="AU43" s="215"/>
      <c r="AV43" s="215"/>
      <c r="AW43" s="215"/>
      <c r="AX43" s="215"/>
      <c r="AY43" s="215"/>
      <c r="AZ43" s="215"/>
      <c r="BA43" s="215"/>
      <c r="BB43" s="215"/>
      <c r="BC43" s="215"/>
      <c r="BD43" s="215"/>
      <c r="BE43" s="215"/>
      <c r="BF43" s="215"/>
      <c r="BG43" s="215"/>
      <c r="BH43" s="215"/>
      <c r="BI43" s="215"/>
      <c r="BJ43" s="215"/>
      <c r="BK43" s="215"/>
      <c r="BL43" s="216"/>
    </row>
    <row r="44" spans="1:64" ht="16.5" customHeight="1" x14ac:dyDescent="0.2">
      <c r="A44" s="217">
        <v>1</v>
      </c>
      <c r="B44" s="218"/>
      <c r="C44" s="257" t="s">
        <v>475</v>
      </c>
      <c r="D44" s="257"/>
      <c r="E44" s="257"/>
      <c r="F44" s="257"/>
      <c r="G44" s="257"/>
      <c r="H44" s="257"/>
      <c r="I44" s="257"/>
      <c r="J44" s="257"/>
      <c r="K44" s="257"/>
      <c r="L44" s="257"/>
      <c r="M44" s="257"/>
      <c r="N44" s="257"/>
      <c r="O44" s="257"/>
      <c r="P44" s="257"/>
      <c r="Q44" s="257"/>
      <c r="R44" s="257"/>
      <c r="S44" s="257"/>
      <c r="T44" s="257"/>
      <c r="U44" s="257"/>
      <c r="V44" s="257"/>
      <c r="W44" s="257"/>
      <c r="X44" s="257"/>
      <c r="Y44" s="257"/>
      <c r="Z44" s="257"/>
      <c r="AA44" s="257"/>
      <c r="AB44" s="257"/>
      <c r="AC44" s="257"/>
      <c r="AD44" s="257"/>
      <c r="AE44" s="257"/>
      <c r="AF44" s="258"/>
      <c r="AG44" s="217">
        <v>1</v>
      </c>
      <c r="AH44" s="218"/>
      <c r="AI44" s="257"/>
      <c r="AJ44" s="257"/>
      <c r="AK44" s="257"/>
      <c r="AL44" s="257"/>
      <c r="AM44" s="257"/>
      <c r="AN44" s="257"/>
      <c r="AO44" s="257"/>
      <c r="AP44" s="257"/>
      <c r="AQ44" s="257"/>
      <c r="AR44" s="257"/>
      <c r="AS44" s="257"/>
      <c r="AT44" s="257"/>
      <c r="AU44" s="257"/>
      <c r="AV44" s="257"/>
      <c r="AW44" s="257"/>
      <c r="AX44" s="257"/>
      <c r="AY44" s="257"/>
      <c r="AZ44" s="257"/>
      <c r="BA44" s="257"/>
      <c r="BB44" s="257"/>
      <c r="BC44" s="257"/>
      <c r="BD44" s="257"/>
      <c r="BE44" s="257"/>
      <c r="BF44" s="257"/>
      <c r="BG44" s="257"/>
      <c r="BH44" s="257"/>
      <c r="BI44" s="257"/>
      <c r="BJ44" s="257"/>
      <c r="BK44" s="257"/>
      <c r="BL44" s="258"/>
    </row>
    <row r="45" spans="1:64" ht="16.5" customHeight="1" x14ac:dyDescent="0.2">
      <c r="A45" s="252">
        <v>2</v>
      </c>
      <c r="B45" s="253"/>
      <c r="C45" s="259"/>
      <c r="D45" s="259"/>
      <c r="E45" s="259"/>
      <c r="F45" s="259"/>
      <c r="G45" s="259"/>
      <c r="H45" s="259"/>
      <c r="I45" s="259"/>
      <c r="J45" s="259"/>
      <c r="K45" s="259"/>
      <c r="L45" s="259"/>
      <c r="M45" s="259"/>
      <c r="N45" s="259"/>
      <c r="O45" s="259"/>
      <c r="P45" s="259"/>
      <c r="Q45" s="259"/>
      <c r="R45" s="259"/>
      <c r="S45" s="259"/>
      <c r="T45" s="259"/>
      <c r="U45" s="259"/>
      <c r="V45" s="259"/>
      <c r="W45" s="259"/>
      <c r="X45" s="259"/>
      <c r="Y45" s="259"/>
      <c r="Z45" s="259"/>
      <c r="AA45" s="259"/>
      <c r="AB45" s="259"/>
      <c r="AC45" s="259"/>
      <c r="AD45" s="259"/>
      <c r="AE45" s="259"/>
      <c r="AF45" s="260"/>
      <c r="AG45" s="252">
        <v>2</v>
      </c>
      <c r="AH45" s="253"/>
      <c r="AI45" s="259"/>
      <c r="AJ45" s="259"/>
      <c r="AK45" s="259"/>
      <c r="AL45" s="259"/>
      <c r="AM45" s="259"/>
      <c r="AN45" s="259"/>
      <c r="AO45" s="259"/>
      <c r="AP45" s="259"/>
      <c r="AQ45" s="259"/>
      <c r="AR45" s="259"/>
      <c r="AS45" s="259"/>
      <c r="AT45" s="259"/>
      <c r="AU45" s="259"/>
      <c r="AV45" s="259"/>
      <c r="AW45" s="259"/>
      <c r="AX45" s="259"/>
      <c r="AY45" s="259"/>
      <c r="AZ45" s="259"/>
      <c r="BA45" s="259"/>
      <c r="BB45" s="259"/>
      <c r="BC45" s="259"/>
      <c r="BD45" s="259"/>
      <c r="BE45" s="259"/>
      <c r="BF45" s="259"/>
      <c r="BG45" s="259"/>
      <c r="BH45" s="259"/>
      <c r="BI45" s="259"/>
      <c r="BJ45" s="259"/>
      <c r="BK45" s="259"/>
      <c r="BL45" s="260"/>
    </row>
    <row r="46" spans="1:64" ht="16.5" customHeight="1" x14ac:dyDescent="0.2">
      <c r="A46" s="254">
        <v>3</v>
      </c>
      <c r="B46" s="218"/>
      <c r="C46" s="261"/>
      <c r="D46" s="261"/>
      <c r="E46" s="261"/>
      <c r="F46" s="261"/>
      <c r="G46" s="261"/>
      <c r="H46" s="261"/>
      <c r="I46" s="261"/>
      <c r="J46" s="261"/>
      <c r="K46" s="261"/>
      <c r="L46" s="261"/>
      <c r="M46" s="261"/>
      <c r="N46" s="261"/>
      <c r="O46" s="261"/>
      <c r="P46" s="261"/>
      <c r="Q46" s="261"/>
      <c r="R46" s="261"/>
      <c r="S46" s="261"/>
      <c r="T46" s="261"/>
      <c r="U46" s="261"/>
      <c r="V46" s="261"/>
      <c r="W46" s="261"/>
      <c r="X46" s="261"/>
      <c r="Y46" s="261"/>
      <c r="Z46" s="261"/>
      <c r="AA46" s="261"/>
      <c r="AB46" s="261"/>
      <c r="AC46" s="261"/>
      <c r="AD46" s="261"/>
      <c r="AE46" s="261"/>
      <c r="AF46" s="262"/>
      <c r="AG46" s="254">
        <v>3</v>
      </c>
      <c r="AH46" s="218"/>
      <c r="AI46" s="261"/>
      <c r="AJ46" s="261"/>
      <c r="AK46" s="261"/>
      <c r="AL46" s="261"/>
      <c r="AM46" s="261"/>
      <c r="AN46" s="261"/>
      <c r="AO46" s="261"/>
      <c r="AP46" s="261"/>
      <c r="AQ46" s="261"/>
      <c r="AR46" s="261"/>
      <c r="AS46" s="261"/>
      <c r="AT46" s="261"/>
      <c r="AU46" s="261"/>
      <c r="AV46" s="261"/>
      <c r="AW46" s="261"/>
      <c r="AX46" s="261"/>
      <c r="AY46" s="261"/>
      <c r="AZ46" s="261"/>
      <c r="BA46" s="261"/>
      <c r="BB46" s="261"/>
      <c r="BC46" s="261"/>
      <c r="BD46" s="261"/>
      <c r="BE46" s="261"/>
      <c r="BF46" s="261"/>
      <c r="BG46" s="261"/>
      <c r="BH46" s="261"/>
      <c r="BI46" s="261"/>
      <c r="BJ46" s="261"/>
      <c r="BK46" s="261"/>
      <c r="BL46" s="262"/>
    </row>
    <row r="47" spans="1:64" ht="16.5" customHeight="1" x14ac:dyDescent="0.2">
      <c r="A47" s="255">
        <v>4</v>
      </c>
      <c r="B47" s="256"/>
      <c r="C47" s="263"/>
      <c r="D47" s="263"/>
      <c r="E47" s="263"/>
      <c r="F47" s="263"/>
      <c r="G47" s="263"/>
      <c r="H47" s="263"/>
      <c r="I47" s="263"/>
      <c r="J47" s="263"/>
      <c r="K47" s="263"/>
      <c r="L47" s="263"/>
      <c r="M47" s="263"/>
      <c r="N47" s="263"/>
      <c r="O47" s="263"/>
      <c r="P47" s="263"/>
      <c r="Q47" s="263"/>
      <c r="R47" s="263"/>
      <c r="S47" s="263"/>
      <c r="T47" s="263"/>
      <c r="U47" s="263"/>
      <c r="V47" s="263"/>
      <c r="W47" s="263"/>
      <c r="X47" s="263"/>
      <c r="Y47" s="263"/>
      <c r="Z47" s="263"/>
      <c r="AA47" s="263"/>
      <c r="AB47" s="263"/>
      <c r="AC47" s="263"/>
      <c r="AD47" s="263"/>
      <c r="AE47" s="263"/>
      <c r="AF47" s="264"/>
      <c r="AG47" s="255">
        <v>4</v>
      </c>
      <c r="AH47" s="256"/>
      <c r="AI47" s="263"/>
      <c r="AJ47" s="263"/>
      <c r="AK47" s="263"/>
      <c r="AL47" s="263"/>
      <c r="AM47" s="263"/>
      <c r="AN47" s="263"/>
      <c r="AO47" s="263"/>
      <c r="AP47" s="263"/>
      <c r="AQ47" s="263"/>
      <c r="AR47" s="263"/>
      <c r="AS47" s="263"/>
      <c r="AT47" s="263"/>
      <c r="AU47" s="263"/>
      <c r="AV47" s="263"/>
      <c r="AW47" s="263"/>
      <c r="AX47" s="263"/>
      <c r="AY47" s="263"/>
      <c r="AZ47" s="263"/>
      <c r="BA47" s="263"/>
      <c r="BB47" s="263"/>
      <c r="BC47" s="263"/>
      <c r="BD47" s="263"/>
      <c r="BE47" s="263"/>
      <c r="BF47" s="263"/>
      <c r="BG47" s="263"/>
      <c r="BH47" s="263"/>
      <c r="BI47" s="263"/>
      <c r="BJ47" s="263"/>
      <c r="BK47" s="263"/>
      <c r="BL47" s="264"/>
    </row>
    <row r="48" spans="1:64" ht="16.5" customHeight="1" x14ac:dyDescent="0.2"/>
  </sheetData>
  <mergeCells count="189">
    <mergeCell ref="A36:V36"/>
    <mergeCell ref="W36:AQ36"/>
    <mergeCell ref="AR36:AZ36"/>
    <mergeCell ref="BA36:BL36"/>
    <mergeCell ref="A37:V37"/>
    <mergeCell ref="W37:AQ37"/>
    <mergeCell ref="AR37:AZ37"/>
    <mergeCell ref="BA37:BL37"/>
    <mergeCell ref="A28:B28"/>
    <mergeCell ref="C28:AS28"/>
    <mergeCell ref="AT28:AV28"/>
    <mergeCell ref="AW28:BD28"/>
    <mergeCell ref="BE28:BH28"/>
    <mergeCell ref="BI28:BL28"/>
    <mergeCell ref="A29:B29"/>
    <mergeCell ref="C29:AS29"/>
    <mergeCell ref="AT29:AV29"/>
    <mergeCell ref="AW29:BD29"/>
    <mergeCell ref="BE29:BH29"/>
    <mergeCell ref="BI29:BL29"/>
    <mergeCell ref="A32:V32"/>
    <mergeCell ref="AR30:AZ30"/>
    <mergeCell ref="AR31:AZ31"/>
    <mergeCell ref="AR32:AZ32"/>
    <mergeCell ref="AI47:BL47"/>
    <mergeCell ref="AI46:BL46"/>
    <mergeCell ref="AI45:BL45"/>
    <mergeCell ref="AI44:BL44"/>
    <mergeCell ref="A42:BL42"/>
    <mergeCell ref="A41:BL41"/>
    <mergeCell ref="A40:BL40"/>
    <mergeCell ref="A39:BL39"/>
    <mergeCell ref="A26:B26"/>
    <mergeCell ref="C26:AS26"/>
    <mergeCell ref="AT26:AV26"/>
    <mergeCell ref="AW26:BD26"/>
    <mergeCell ref="BE26:BH26"/>
    <mergeCell ref="BI26:BL26"/>
    <mergeCell ref="A33:V33"/>
    <mergeCell ref="A34:V34"/>
    <mergeCell ref="A35:V35"/>
    <mergeCell ref="A38:V38"/>
    <mergeCell ref="W34:AQ34"/>
    <mergeCell ref="W35:AQ35"/>
    <mergeCell ref="W38:AQ38"/>
    <mergeCell ref="AG45:AH45"/>
    <mergeCell ref="AG46:AH46"/>
    <mergeCell ref="AG47:AH47"/>
    <mergeCell ref="A15:H15"/>
    <mergeCell ref="I15:P15"/>
    <mergeCell ref="Q15:X15"/>
    <mergeCell ref="Y15:AF15"/>
    <mergeCell ref="AG15:AN15"/>
    <mergeCell ref="AO15:AV15"/>
    <mergeCell ref="A18:F18"/>
    <mergeCell ref="A19:F19"/>
    <mergeCell ref="G18:L18"/>
    <mergeCell ref="AQ18:AV18"/>
    <mergeCell ref="AQ19:AV19"/>
    <mergeCell ref="M18:R18"/>
    <mergeCell ref="M19:R19"/>
    <mergeCell ref="S18:X18"/>
    <mergeCell ref="S19:X19"/>
    <mergeCell ref="Y18:AD18"/>
    <mergeCell ref="Y19:AD19"/>
    <mergeCell ref="AE18:AJ18"/>
    <mergeCell ref="AE19:AJ19"/>
    <mergeCell ref="AK18:AP18"/>
    <mergeCell ref="AK19:AP19"/>
    <mergeCell ref="Q16:X16"/>
    <mergeCell ref="AG16:AN16"/>
    <mergeCell ref="AW16:BD16"/>
    <mergeCell ref="AO16:AV16"/>
    <mergeCell ref="Y16:AF16"/>
    <mergeCell ref="AW25:BD25"/>
    <mergeCell ref="A16:H16"/>
    <mergeCell ref="I16:P16"/>
    <mergeCell ref="C25:AS25"/>
    <mergeCell ref="AT25:AV25"/>
    <mergeCell ref="AW24:BD24"/>
    <mergeCell ref="A25:B25"/>
    <mergeCell ref="AW18:BB18"/>
    <mergeCell ref="AW19:BB19"/>
    <mergeCell ref="BC18:BH18"/>
    <mergeCell ref="BC19:BH19"/>
    <mergeCell ref="A11:BL11"/>
    <mergeCell ref="A12:BL12"/>
    <mergeCell ref="BE20:BL20"/>
    <mergeCell ref="A20:B21"/>
    <mergeCell ref="AT20:AV21"/>
    <mergeCell ref="AT22:AV22"/>
    <mergeCell ref="AT23:AV23"/>
    <mergeCell ref="AT24:AV24"/>
    <mergeCell ref="AW20:BD21"/>
    <mergeCell ref="BE21:BH21"/>
    <mergeCell ref="BE22:BH22"/>
    <mergeCell ref="BE15:BL15"/>
    <mergeCell ref="BE16:BL16"/>
    <mergeCell ref="C22:AS22"/>
    <mergeCell ref="AW14:BL14"/>
    <mergeCell ref="C23:AS23"/>
    <mergeCell ref="C24:AS24"/>
    <mergeCell ref="A22:B22"/>
    <mergeCell ref="AW22:BD22"/>
    <mergeCell ref="A23:B23"/>
    <mergeCell ref="AW23:BD23"/>
    <mergeCell ref="G19:L19"/>
    <mergeCell ref="BE24:BH24"/>
    <mergeCell ref="AW15:BD15"/>
    <mergeCell ref="A44:B44"/>
    <mergeCell ref="A45:B45"/>
    <mergeCell ref="A46:B46"/>
    <mergeCell ref="A47:B47"/>
    <mergeCell ref="C44:AF44"/>
    <mergeCell ref="C45:AF45"/>
    <mergeCell ref="C46:AF46"/>
    <mergeCell ref="C47:AF47"/>
    <mergeCell ref="A43:AF43"/>
    <mergeCell ref="AG43:BL43"/>
    <mergeCell ref="AG44:AH44"/>
    <mergeCell ref="A9:H9"/>
    <mergeCell ref="A10:H10"/>
    <mergeCell ref="O10:BL10"/>
    <mergeCell ref="I5:N5"/>
    <mergeCell ref="I6:N6"/>
    <mergeCell ref="I7:N7"/>
    <mergeCell ref="I8:N8"/>
    <mergeCell ref="I9:N9"/>
    <mergeCell ref="I10:N10"/>
    <mergeCell ref="BE25:BH25"/>
    <mergeCell ref="BI21:BL21"/>
    <mergeCell ref="BI22:BL22"/>
    <mergeCell ref="BI23:BL23"/>
    <mergeCell ref="BI24:BL24"/>
    <mergeCell ref="BI25:BL25"/>
    <mergeCell ref="C20:AS21"/>
    <mergeCell ref="A24:B24"/>
    <mergeCell ref="AG14:AV14"/>
    <mergeCell ref="A14:P14"/>
    <mergeCell ref="Q14:AF14"/>
    <mergeCell ref="A17:BL17"/>
    <mergeCell ref="BE23:BH23"/>
    <mergeCell ref="A3:AP3"/>
    <mergeCell ref="A1:AP2"/>
    <mergeCell ref="BE13:BL13"/>
    <mergeCell ref="AM13:BD13"/>
    <mergeCell ref="I13:Q13"/>
    <mergeCell ref="AD13:AL13"/>
    <mergeCell ref="A13:H13"/>
    <mergeCell ref="R13:AC13"/>
    <mergeCell ref="BB3:BL3"/>
    <mergeCell ref="AQ3:BA3"/>
    <mergeCell ref="AQ2:BA2"/>
    <mergeCell ref="AQ1:BA1"/>
    <mergeCell ref="BB2:BL2"/>
    <mergeCell ref="BB1:BL1"/>
    <mergeCell ref="A4:BL4"/>
    <mergeCell ref="O5:BL5"/>
    <mergeCell ref="O6:BL6"/>
    <mergeCell ref="O7:BL7"/>
    <mergeCell ref="O8:BL8"/>
    <mergeCell ref="O9:BL9"/>
    <mergeCell ref="A5:H5"/>
    <mergeCell ref="A6:H6"/>
    <mergeCell ref="A7:H7"/>
    <mergeCell ref="A8:H8"/>
    <mergeCell ref="AR34:AZ34"/>
    <mergeCell ref="AR35:AZ35"/>
    <mergeCell ref="AR38:AZ38"/>
    <mergeCell ref="BA30:BL30"/>
    <mergeCell ref="BA31:BL31"/>
    <mergeCell ref="BA32:BL32"/>
    <mergeCell ref="BA33:BL33"/>
    <mergeCell ref="BA34:BL34"/>
    <mergeCell ref="BA35:BL35"/>
    <mergeCell ref="BA38:BL38"/>
    <mergeCell ref="AR33:AZ33"/>
    <mergeCell ref="C27:AS27"/>
    <mergeCell ref="AT27:AV27"/>
    <mergeCell ref="AW27:BD27"/>
    <mergeCell ref="BE27:BH27"/>
    <mergeCell ref="BI27:BL27"/>
    <mergeCell ref="W30:AQ30"/>
    <mergeCell ref="W31:AQ31"/>
    <mergeCell ref="W32:AQ32"/>
    <mergeCell ref="W33:AQ33"/>
    <mergeCell ref="A30:V30"/>
    <mergeCell ref="A31:V31"/>
    <mergeCell ref="A27:B27"/>
  </mergeCells>
  <conditionalFormatting sqref="BB3:BL3 I6:N10">
    <cfRule type="containsText" dxfId="123" priority="16" stopIfTrue="1" operator="containsText" text="Off Track">
      <formula>NOT(ISERROR(SEARCH("Off Track",I3)))</formula>
    </cfRule>
    <cfRule type="containsText" dxfId="122" priority="17" stopIfTrue="1" operator="containsText" text="At Risk">
      <formula>NOT(ISERROR(SEARCH("At Risk",I3)))</formula>
    </cfRule>
    <cfRule type="containsText" dxfId="121" priority="19" stopIfTrue="1" operator="containsText" text="On Track">
      <formula>NOT(ISERROR(SEARCH("On Track",I3)))</formula>
    </cfRule>
  </conditionalFormatting>
  <conditionalFormatting sqref="A16:XFD16 A19 G19 S19 Y19 AK19 AQ19 BM19:XFD19 AW19 BC19">
    <cfRule type="cellIs" dxfId="120" priority="11" operator="equal">
      <formula>0</formula>
    </cfRule>
  </conditionalFormatting>
  <conditionalFormatting sqref="BA31:BL35 BA38:BL38">
    <cfRule type="containsText" dxfId="119" priority="10" operator="containsText" text="y">
      <formula>NOT(ISERROR(SEARCH("y",BA31)))</formula>
    </cfRule>
  </conditionalFormatting>
  <conditionalFormatting sqref="BI22:BL29">
    <cfRule type="colorScale" priority="7">
      <colorScale>
        <cfvo type="min"/>
        <cfvo type="percentile" val="50"/>
        <cfvo type="max"/>
        <color rgb="FFF8696B"/>
        <color rgb="FFFCFCFF"/>
        <color rgb="FF63BE7B"/>
      </colorScale>
    </cfRule>
  </conditionalFormatting>
  <conditionalFormatting sqref="BA37:BL37">
    <cfRule type="containsText" dxfId="118" priority="5" operator="containsText" text="y">
      <formula>NOT(ISERROR(SEARCH("y",BA37)))</formula>
    </cfRule>
  </conditionalFormatting>
  <conditionalFormatting sqref="BA36:BL36">
    <cfRule type="containsText" dxfId="117" priority="6" operator="containsText" text="y">
      <formula>NOT(ISERROR(SEARCH("y",BA36)))</formula>
    </cfRule>
  </conditionalFormatting>
  <conditionalFormatting sqref="M19">
    <cfRule type="cellIs" dxfId="116" priority="2" operator="equal">
      <formula>0</formula>
    </cfRule>
  </conditionalFormatting>
  <conditionalFormatting sqref="AE19">
    <cfRule type="cellIs" dxfId="115" priority="1" operator="equal">
      <formula>0</formula>
    </cfRule>
  </conditionalFormatting>
  <dataValidations count="1">
    <dataValidation type="list" allowBlank="1" showInputMessage="1" showErrorMessage="1" sqref="AT22:AT29" xr:uid="{064B34AC-85A6-4B96-B862-A860BF9D494F}">
      <formula1>"O,D"</formula1>
    </dataValidation>
  </dataValidations>
  <printOptions horizontalCentered="1" verticalCentered="1"/>
  <pageMargins left="0.25" right="0.25" top="0.245535714285714" bottom="0.25" header="0.3" footer="0.05"/>
  <pageSetup scale="87" orientation="portrait" r:id="rId1"/>
  <headerFooter>
    <oddFooter>&amp;L&amp;10&amp;D&amp;C&amp;10Confidential&amp;R&amp;10Page &amp;P of &amp;N</oddFooter>
  </headerFooter>
  <ignoredErrors>
    <ignoredError sqref="AE19 M19" formula="1"/>
  </ignoredErrors>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4BA5625E-895E-4D10-A48C-7FC8E7FFF305}">
          <x14:formula1>
            <xm:f>'Data Validation'!$G$2:$G$4</xm:f>
          </x14:formula1>
          <xm:sqref>BA31:BL38</xm:sqref>
        </x14:dataValidation>
        <x14:dataValidation type="list" allowBlank="1" showInputMessage="1" showErrorMessage="1" xr:uid="{133D584F-8B43-4ACE-A939-21A6FB43AA92}">
          <x14:formula1>
            <xm:f>'Data Validation'!$A$2:$A$5</xm:f>
          </x14:formula1>
          <xm:sqref>BB3 I6:N10</xm:sqref>
        </x14:dataValidation>
        <x14:dataValidation type="list" allowBlank="1" showInputMessage="1" showErrorMessage="1" xr:uid="{84CA1C1C-2FF3-42FF-9F3E-47C9E378B1C3}">
          <x14:formula1>
            <xm:f>'Data Validation'!$B$2:$B$5</xm:f>
          </x14:formula1>
          <xm:sqref>BB1:BL1</xm:sqref>
        </x14:dataValidation>
        <x14:dataValidation type="list" errorStyle="warning" allowBlank="1" showInputMessage="1" showErrorMessage="1" xr:uid="{437002ED-70E5-4CF0-906D-EEF528D9B1CC}">
          <x14:formula1>
            <xm:f>'Data Validation'!$F$2:$F$11</xm:f>
          </x14:formula1>
          <xm:sqref>AR31:AZ38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D05BE-C41A-4C7C-8883-117497F8C489}">
  <dimension ref="A1:A9"/>
  <sheetViews>
    <sheetView view="pageLayout" zoomScale="90" zoomScaleNormal="100" zoomScalePageLayoutView="90" workbookViewId="0">
      <selection activeCell="A3" sqref="A3"/>
    </sheetView>
  </sheetViews>
  <sheetFormatPr defaultRowHeight="15" x14ac:dyDescent="0.25"/>
  <cols>
    <col min="1" max="1" width="157.42578125" style="73" customWidth="1"/>
    <col min="2" max="16384" width="9.140625" style="72"/>
  </cols>
  <sheetData>
    <row r="1" spans="1:1" s="74" customFormat="1" ht="30" customHeight="1" x14ac:dyDescent="0.25">
      <c r="A1" s="79" t="s">
        <v>107</v>
      </c>
    </row>
    <row r="2" spans="1:1" s="75" customFormat="1" ht="25.5" customHeight="1" x14ac:dyDescent="0.25">
      <c r="A2" s="77" t="s">
        <v>77</v>
      </c>
    </row>
    <row r="3" spans="1:1" s="75" customFormat="1" ht="123" customHeight="1" x14ac:dyDescent="0.25">
      <c r="A3" s="78" t="s">
        <v>247</v>
      </c>
    </row>
    <row r="4" spans="1:1" s="75" customFormat="1" ht="25.5" customHeight="1" x14ac:dyDescent="0.25">
      <c r="A4" s="77" t="s">
        <v>100</v>
      </c>
    </row>
    <row r="5" spans="1:1" s="75" customFormat="1" ht="123" customHeight="1" x14ac:dyDescent="0.25">
      <c r="A5" s="78" t="s">
        <v>155</v>
      </c>
    </row>
    <row r="6" spans="1:1" s="75" customFormat="1" ht="25.5" customHeight="1" x14ac:dyDescent="0.25">
      <c r="A6" s="77" t="s">
        <v>101</v>
      </c>
    </row>
    <row r="7" spans="1:1" s="75" customFormat="1" ht="123" customHeight="1" x14ac:dyDescent="0.25">
      <c r="A7" s="78" t="s">
        <v>103</v>
      </c>
    </row>
    <row r="8" spans="1:1" s="75" customFormat="1" ht="24.75" customHeight="1" x14ac:dyDescent="0.25">
      <c r="A8" s="77" t="s">
        <v>102</v>
      </c>
    </row>
    <row r="9" spans="1:1" s="75" customFormat="1" ht="123" customHeight="1" x14ac:dyDescent="0.25">
      <c r="A9" s="78" t="s">
        <v>103</v>
      </c>
    </row>
  </sheetData>
  <pageMargins left="0.25" right="0.1388888888888889" top="0.75" bottom="0.75" header="0.3" footer="0.3"/>
  <pageSetup orientation="portrait" r:id="rId1"/>
  <headerFooter>
    <oddHeader>&amp;L&amp;"+,Bold"&amp;20Transportation Transition:&amp;"+,Regular"&amp;18 Additional Project Manager's Notes</oddHeader>
    <oddFooter>&amp;L&amp;"-,Bold" Confidential&amp;C&amp;D&amp;RPage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6A6B2-7B96-4BD0-9D92-BE6B8A52352C}">
  <sheetPr>
    <pageSetUpPr fitToPage="1"/>
  </sheetPr>
  <dimension ref="A1:BM882"/>
  <sheetViews>
    <sheetView zoomScale="120" zoomScaleNormal="120" zoomScalePageLayoutView="120" workbookViewId="0">
      <pane xSplit="3" ySplit="1" topLeftCell="D2" activePane="bottomRight" state="frozen"/>
      <selection pane="topRight" activeCell="D1" sqref="D1"/>
      <selection pane="bottomLeft" activeCell="A2" sqref="A2"/>
      <selection pane="bottomRight" activeCell="A97" sqref="A97:AA97"/>
    </sheetView>
  </sheetViews>
  <sheetFormatPr defaultRowHeight="12.75" x14ac:dyDescent="0.25"/>
  <cols>
    <col min="1" max="1" width="3.85546875" style="99" customWidth="1"/>
    <col min="2" max="2" width="29.85546875" style="98" customWidth="1"/>
    <col min="3" max="3" width="12.5703125" style="98" customWidth="1"/>
    <col min="4" max="4" width="4.85546875" style="90" customWidth="1"/>
    <col min="5" max="5" width="10.28515625" style="89" customWidth="1"/>
    <col min="6" max="6" width="10.42578125" style="89" customWidth="1"/>
    <col min="7" max="7" width="7.7109375" style="89" hidden="1" customWidth="1"/>
    <col min="8" max="11" width="7.140625" style="92" customWidth="1"/>
    <col min="12" max="12" width="9.85546875" style="89" customWidth="1"/>
    <col min="13" max="13" width="32" style="138" customWidth="1"/>
    <col min="14" max="14" width="0.85546875" style="101" customWidth="1"/>
    <col min="15" max="15" width="15" style="114" hidden="1" customWidth="1"/>
    <col min="16" max="16" width="12.7109375" style="97" hidden="1" customWidth="1"/>
    <col min="17" max="17" width="9" style="103" hidden="1" customWidth="1"/>
    <col min="18" max="19" width="9.140625" style="103" hidden="1" customWidth="1"/>
    <col min="20" max="20" width="9.140625" style="97" hidden="1" customWidth="1"/>
    <col min="21" max="21" width="9.140625" style="95" hidden="1" customWidth="1"/>
    <col min="22" max="24" width="9.140625" style="103" hidden="1" customWidth="1"/>
    <col min="25" max="25" width="9.140625" style="97" hidden="1" customWidth="1"/>
    <col min="26" max="26" width="9.140625" style="95" hidden="1" customWidth="1"/>
    <col min="27" max="27" width="21.7109375" style="117" hidden="1" customWidth="1"/>
    <col min="28" max="46" width="0" style="97" hidden="1" customWidth="1"/>
    <col min="47" max="52" width="9.140625" style="97"/>
    <col min="53" max="53" width="9.140625" style="97" customWidth="1"/>
    <col min="54" max="65" width="9.140625" style="97"/>
    <col min="66" max="16384" width="9.140625" style="98"/>
  </cols>
  <sheetData>
    <row r="1" spans="1:27" ht="45" x14ac:dyDescent="0.25">
      <c r="A1" s="88" t="s">
        <v>32</v>
      </c>
      <c r="B1" s="89" t="s">
        <v>45</v>
      </c>
      <c r="C1" s="89" t="s">
        <v>46</v>
      </c>
      <c r="D1" s="90" t="s">
        <v>438</v>
      </c>
      <c r="E1" s="91" t="s">
        <v>47</v>
      </c>
      <c r="F1" s="91" t="s">
        <v>251</v>
      </c>
      <c r="G1" s="89" t="s">
        <v>48</v>
      </c>
      <c r="H1" s="92" t="s">
        <v>49</v>
      </c>
      <c r="I1" s="92" t="s">
        <v>50</v>
      </c>
      <c r="J1" s="92" t="s">
        <v>51</v>
      </c>
      <c r="K1" s="92" t="s">
        <v>52</v>
      </c>
      <c r="L1" s="89" t="s">
        <v>7</v>
      </c>
      <c r="M1" s="138" t="s">
        <v>53</v>
      </c>
      <c r="N1" s="93" t="s">
        <v>332</v>
      </c>
      <c r="O1" s="94" t="s">
        <v>299</v>
      </c>
      <c r="P1" s="95" t="s">
        <v>290</v>
      </c>
      <c r="Q1" s="96" t="s">
        <v>291</v>
      </c>
      <c r="R1" s="96" t="s">
        <v>292</v>
      </c>
      <c r="S1" s="96" t="s">
        <v>293</v>
      </c>
      <c r="T1" s="95" t="s">
        <v>294</v>
      </c>
      <c r="U1" s="95" t="s">
        <v>295</v>
      </c>
      <c r="V1" s="96" t="s">
        <v>296</v>
      </c>
      <c r="W1" s="96" t="s">
        <v>297</v>
      </c>
      <c r="X1" s="96" t="s">
        <v>298</v>
      </c>
      <c r="Y1" s="95" t="s">
        <v>336</v>
      </c>
      <c r="Z1" s="95" t="s">
        <v>335</v>
      </c>
      <c r="AA1" s="116" t="s">
        <v>337</v>
      </c>
    </row>
    <row r="2" spans="1:27" ht="24" hidden="1" customHeight="1" x14ac:dyDescent="0.25">
      <c r="A2" s="99">
        <v>5.01</v>
      </c>
      <c r="B2" s="98" t="s">
        <v>171</v>
      </c>
      <c r="D2" s="90">
        <v>5</v>
      </c>
      <c r="E2" s="89" t="s">
        <v>262</v>
      </c>
      <c r="F2" s="89" t="s">
        <v>157</v>
      </c>
      <c r="H2" s="92">
        <v>43369</v>
      </c>
      <c r="I2" s="92">
        <v>43328</v>
      </c>
      <c r="J2" s="92">
        <v>43328</v>
      </c>
      <c r="K2" s="92">
        <v>43424</v>
      </c>
      <c r="L2" s="89" t="s">
        <v>25</v>
      </c>
      <c r="M2" s="138" t="s">
        <v>201</v>
      </c>
      <c r="O2" s="105" t="s">
        <v>324</v>
      </c>
      <c r="Q2" s="103">
        <v>43435</v>
      </c>
      <c r="U2" s="95" t="s">
        <v>318</v>
      </c>
    </row>
    <row r="3" spans="1:27" ht="24" hidden="1" customHeight="1" x14ac:dyDescent="0.25">
      <c r="A3" s="99">
        <v>5.0199999999999996</v>
      </c>
      <c r="B3" s="98" t="s">
        <v>172</v>
      </c>
      <c r="D3" s="90">
        <v>5</v>
      </c>
      <c r="E3" s="89" t="s">
        <v>262</v>
      </c>
      <c r="F3" s="89" t="s">
        <v>157</v>
      </c>
      <c r="H3" s="92">
        <v>43369</v>
      </c>
      <c r="I3" s="92">
        <v>43328</v>
      </c>
      <c r="J3" s="92">
        <v>43328</v>
      </c>
      <c r="K3" s="92">
        <v>43424</v>
      </c>
      <c r="L3" s="89" t="s">
        <v>25</v>
      </c>
      <c r="M3" s="138" t="s">
        <v>201</v>
      </c>
      <c r="O3" s="105" t="s">
        <v>324</v>
      </c>
      <c r="Q3" s="103">
        <v>43435</v>
      </c>
      <c r="U3" s="95" t="s">
        <v>318</v>
      </c>
    </row>
    <row r="4" spans="1:27" ht="24" hidden="1" customHeight="1" x14ac:dyDescent="0.25">
      <c r="A4" s="121">
        <v>5.03</v>
      </c>
      <c r="B4" s="98" t="s">
        <v>173</v>
      </c>
      <c r="D4" s="90">
        <v>5</v>
      </c>
      <c r="E4" s="89" t="s">
        <v>262</v>
      </c>
      <c r="F4" s="89" t="s">
        <v>157</v>
      </c>
      <c r="H4" s="92">
        <v>43369</v>
      </c>
      <c r="I4" s="92">
        <v>43328</v>
      </c>
      <c r="J4" s="92">
        <v>43328</v>
      </c>
      <c r="K4" s="92">
        <v>43424</v>
      </c>
      <c r="L4" s="89" t="s">
        <v>25</v>
      </c>
      <c r="M4" s="138" t="s">
        <v>201</v>
      </c>
      <c r="O4" s="105" t="s">
        <v>324</v>
      </c>
      <c r="Q4" s="103">
        <v>43435</v>
      </c>
      <c r="T4" s="122"/>
      <c r="U4" s="95" t="s">
        <v>318</v>
      </c>
      <c r="V4" s="123"/>
      <c r="Y4" s="122"/>
      <c r="AA4" s="124"/>
    </row>
    <row r="5" spans="1:27" ht="24" hidden="1" customHeight="1" x14ac:dyDescent="0.25">
      <c r="A5" s="121">
        <v>5.04</v>
      </c>
      <c r="B5" s="98" t="s">
        <v>177</v>
      </c>
      <c r="D5" s="90">
        <v>5</v>
      </c>
      <c r="E5" s="89" t="s">
        <v>262</v>
      </c>
      <c r="F5" s="89" t="s">
        <v>157</v>
      </c>
      <c r="H5" s="92">
        <v>43369</v>
      </c>
      <c r="I5" s="92">
        <v>43328</v>
      </c>
      <c r="J5" s="92">
        <v>43328</v>
      </c>
      <c r="K5" s="92">
        <v>43424</v>
      </c>
      <c r="L5" s="89" t="s">
        <v>25</v>
      </c>
      <c r="M5" s="144" t="s">
        <v>201</v>
      </c>
      <c r="O5" s="105" t="s">
        <v>324</v>
      </c>
      <c r="Q5" s="103">
        <v>43435</v>
      </c>
      <c r="T5" s="122"/>
      <c r="U5" s="95" t="s">
        <v>318</v>
      </c>
      <c r="V5" s="123"/>
      <c r="Y5" s="122"/>
      <c r="AA5" s="124"/>
    </row>
    <row r="6" spans="1:27" ht="24" hidden="1" customHeight="1" x14ac:dyDescent="0.25">
      <c r="A6" s="121">
        <v>5.05</v>
      </c>
      <c r="B6" s="98" t="s">
        <v>133</v>
      </c>
      <c r="D6" s="90">
        <v>5</v>
      </c>
      <c r="H6" s="92">
        <v>43369</v>
      </c>
      <c r="I6" s="92">
        <v>43373</v>
      </c>
      <c r="J6" s="92">
        <v>43388</v>
      </c>
      <c r="K6" s="92">
        <v>43373</v>
      </c>
      <c r="L6" s="89" t="s">
        <v>25</v>
      </c>
      <c r="M6" s="145" t="s">
        <v>134</v>
      </c>
      <c r="O6" s="105" t="s">
        <v>305</v>
      </c>
      <c r="P6" s="97" t="s">
        <v>306</v>
      </c>
      <c r="Q6" s="103">
        <v>43405</v>
      </c>
      <c r="R6" s="103">
        <v>43368</v>
      </c>
      <c r="T6" s="122"/>
      <c r="U6" s="95" t="s">
        <v>318</v>
      </c>
      <c r="V6" s="123"/>
      <c r="Y6" s="122"/>
      <c r="AA6" s="124" t="s">
        <v>307</v>
      </c>
    </row>
    <row r="7" spans="1:27" ht="24" hidden="1" customHeight="1" x14ac:dyDescent="0.25">
      <c r="A7" s="121">
        <v>2.0299999999999998</v>
      </c>
      <c r="B7" s="98" t="s">
        <v>141</v>
      </c>
      <c r="D7" s="90">
        <v>2</v>
      </c>
      <c r="E7" s="89" t="s">
        <v>184</v>
      </c>
      <c r="F7" s="89" t="s">
        <v>157</v>
      </c>
      <c r="H7" s="92">
        <v>43369</v>
      </c>
      <c r="J7" s="92">
        <v>43405</v>
      </c>
      <c r="K7" s="92">
        <v>43424</v>
      </c>
      <c r="L7" s="89" t="s">
        <v>25</v>
      </c>
      <c r="M7" s="138" t="s">
        <v>158</v>
      </c>
      <c r="O7" s="105" t="s">
        <v>319</v>
      </c>
      <c r="Q7" s="103">
        <v>43405</v>
      </c>
      <c r="T7" s="122"/>
      <c r="U7" s="95" t="s">
        <v>318</v>
      </c>
      <c r="V7" s="123"/>
      <c r="Y7" s="122"/>
      <c r="AA7" s="124"/>
    </row>
    <row r="8" spans="1:27" ht="24" hidden="1" customHeight="1" x14ac:dyDescent="0.25">
      <c r="A8" s="99">
        <v>3.03</v>
      </c>
      <c r="B8" s="98" t="s">
        <v>140</v>
      </c>
      <c r="D8" s="90">
        <v>3</v>
      </c>
      <c r="E8" s="89" t="s">
        <v>289</v>
      </c>
      <c r="F8" s="107" t="s">
        <v>157</v>
      </c>
      <c r="H8" s="92">
        <v>43369</v>
      </c>
      <c r="I8" s="92">
        <v>43405</v>
      </c>
      <c r="J8" s="92">
        <v>43405</v>
      </c>
      <c r="K8" s="92">
        <v>43424</v>
      </c>
      <c r="L8" s="89" t="s">
        <v>25</v>
      </c>
      <c r="M8" s="141" t="s">
        <v>373</v>
      </c>
      <c r="O8" s="125" t="s">
        <v>308</v>
      </c>
      <c r="P8" s="126" t="s">
        <v>330</v>
      </c>
      <c r="Q8" s="127">
        <v>43425</v>
      </c>
      <c r="R8" s="127"/>
      <c r="S8" s="127"/>
      <c r="T8" s="126" t="s">
        <v>289</v>
      </c>
      <c r="U8" s="128" t="s">
        <v>318</v>
      </c>
      <c r="V8" s="127"/>
      <c r="W8" s="127"/>
      <c r="X8" s="127"/>
      <c r="Y8" s="126"/>
      <c r="Z8" s="128"/>
      <c r="AA8" s="129"/>
    </row>
    <row r="9" spans="1:27" ht="24" hidden="1" customHeight="1" x14ac:dyDescent="0.25">
      <c r="A9" s="121">
        <v>5.0599999999999996</v>
      </c>
      <c r="B9" s="98" t="s">
        <v>127</v>
      </c>
      <c r="C9" s="100" t="s">
        <v>128</v>
      </c>
      <c r="D9" s="90">
        <v>5</v>
      </c>
      <c r="E9" s="91" t="s">
        <v>184</v>
      </c>
      <c r="F9" s="89" t="s">
        <v>157</v>
      </c>
      <c r="H9" s="92">
        <v>43369</v>
      </c>
      <c r="I9" s="92">
        <v>43405</v>
      </c>
      <c r="J9" s="92">
        <v>43405</v>
      </c>
      <c r="K9" s="92">
        <v>43424</v>
      </c>
      <c r="L9" s="89" t="s">
        <v>25</v>
      </c>
      <c r="M9" s="145" t="s">
        <v>465</v>
      </c>
      <c r="O9" s="105" t="s">
        <v>300</v>
      </c>
      <c r="Q9" s="103">
        <v>43405</v>
      </c>
      <c r="T9" s="122"/>
      <c r="U9" s="95" t="s">
        <v>318</v>
      </c>
      <c r="V9" s="123"/>
      <c r="Y9" s="122"/>
      <c r="AA9" s="124"/>
    </row>
    <row r="10" spans="1:27" ht="24" hidden="1" customHeight="1" x14ac:dyDescent="0.25">
      <c r="A10" s="99">
        <v>5.07</v>
      </c>
      <c r="B10" s="98" t="s">
        <v>129</v>
      </c>
      <c r="C10" s="100" t="s">
        <v>136</v>
      </c>
      <c r="D10" s="90">
        <v>5</v>
      </c>
      <c r="E10" s="91" t="s">
        <v>184</v>
      </c>
      <c r="F10" s="89" t="s">
        <v>157</v>
      </c>
      <c r="H10" s="92">
        <v>43344</v>
      </c>
      <c r="I10" s="92">
        <v>43405</v>
      </c>
      <c r="J10" s="92">
        <v>43405</v>
      </c>
      <c r="K10" s="92">
        <v>43424</v>
      </c>
      <c r="L10" s="107" t="s">
        <v>25</v>
      </c>
      <c r="M10" s="145" t="s">
        <v>274</v>
      </c>
      <c r="O10" s="105" t="s">
        <v>301</v>
      </c>
      <c r="P10" s="97" t="s">
        <v>302</v>
      </c>
      <c r="Q10" s="103">
        <v>43405</v>
      </c>
      <c r="U10" s="95" t="s">
        <v>318</v>
      </c>
    </row>
    <row r="11" spans="1:27" ht="24" hidden="1" customHeight="1" x14ac:dyDescent="0.25">
      <c r="A11" s="121">
        <v>5.08</v>
      </c>
      <c r="B11" s="98" t="s">
        <v>130</v>
      </c>
      <c r="C11" s="100" t="s">
        <v>136</v>
      </c>
      <c r="D11" s="90">
        <v>5</v>
      </c>
      <c r="E11" s="91" t="s">
        <v>184</v>
      </c>
      <c r="F11" s="89" t="s">
        <v>157</v>
      </c>
      <c r="H11" s="92">
        <v>43344</v>
      </c>
      <c r="I11" s="92">
        <v>43405</v>
      </c>
      <c r="J11" s="92">
        <v>43405</v>
      </c>
      <c r="K11" s="92">
        <v>43424</v>
      </c>
      <c r="L11" s="89" t="s">
        <v>25</v>
      </c>
      <c r="M11" s="138" t="s">
        <v>275</v>
      </c>
      <c r="O11" s="105" t="s">
        <v>303</v>
      </c>
      <c r="P11" s="97" t="s">
        <v>304</v>
      </c>
      <c r="Q11" s="103">
        <v>43405</v>
      </c>
      <c r="T11" s="122"/>
      <c r="U11" s="95" t="s">
        <v>318</v>
      </c>
      <c r="V11" s="123"/>
      <c r="Y11" s="122"/>
      <c r="AA11" s="124"/>
    </row>
    <row r="12" spans="1:27" ht="24" hidden="1" customHeight="1" x14ac:dyDescent="0.25">
      <c r="A12" s="121">
        <v>5.09</v>
      </c>
      <c r="B12" s="98" t="s">
        <v>131</v>
      </c>
      <c r="C12" s="100" t="s">
        <v>136</v>
      </c>
      <c r="D12" s="90">
        <v>5</v>
      </c>
      <c r="E12" s="91" t="s">
        <v>184</v>
      </c>
      <c r="F12" s="89" t="s">
        <v>157</v>
      </c>
      <c r="H12" s="92">
        <v>43321</v>
      </c>
      <c r="I12" s="92">
        <v>43373</v>
      </c>
      <c r="J12" s="92">
        <v>43405</v>
      </c>
      <c r="K12" s="92">
        <v>43373</v>
      </c>
      <c r="L12" s="89" t="s">
        <v>25</v>
      </c>
      <c r="M12" s="145" t="s">
        <v>276</v>
      </c>
      <c r="O12" s="105" t="s">
        <v>305</v>
      </c>
      <c r="P12" s="97" t="s">
        <v>306</v>
      </c>
      <c r="Q12" s="103">
        <v>43405</v>
      </c>
      <c r="R12" s="103">
        <v>43368</v>
      </c>
      <c r="T12" s="122"/>
      <c r="U12" s="95" t="s">
        <v>318</v>
      </c>
      <c r="V12" s="123"/>
      <c r="Y12" s="122"/>
      <c r="AA12" s="124" t="s">
        <v>307</v>
      </c>
    </row>
    <row r="13" spans="1:27" ht="24" hidden="1" customHeight="1" x14ac:dyDescent="0.25">
      <c r="A13" s="121">
        <v>5.26</v>
      </c>
      <c r="B13" s="100" t="s">
        <v>278</v>
      </c>
      <c r="C13" s="100" t="s">
        <v>279</v>
      </c>
      <c r="D13" s="90">
        <v>5</v>
      </c>
      <c r="E13" s="89" t="s">
        <v>184</v>
      </c>
      <c r="F13" s="89" t="s">
        <v>157</v>
      </c>
      <c r="H13" s="92">
        <v>43369</v>
      </c>
      <c r="I13" s="92">
        <v>43388</v>
      </c>
      <c r="J13" s="92">
        <v>43405</v>
      </c>
      <c r="K13" s="92">
        <v>43120</v>
      </c>
      <c r="L13" s="89" t="s">
        <v>25</v>
      </c>
      <c r="M13" s="145" t="s">
        <v>280</v>
      </c>
      <c r="O13" s="105" t="s">
        <v>305</v>
      </c>
      <c r="P13" s="112" t="s">
        <v>312</v>
      </c>
      <c r="Q13" s="103">
        <v>43388</v>
      </c>
      <c r="R13" s="103">
        <v>43344</v>
      </c>
      <c r="T13" s="122"/>
      <c r="U13" s="95" t="s">
        <v>355</v>
      </c>
      <c r="V13" s="123"/>
      <c r="Y13" s="122"/>
      <c r="AA13" s="124"/>
    </row>
    <row r="14" spans="1:27" ht="24" hidden="1" customHeight="1" x14ac:dyDescent="0.25">
      <c r="A14" s="99">
        <v>3.05</v>
      </c>
      <c r="B14" s="98" t="s">
        <v>429</v>
      </c>
      <c r="D14" s="90">
        <v>3</v>
      </c>
      <c r="E14" s="89" t="s">
        <v>184</v>
      </c>
      <c r="F14" s="89" t="s">
        <v>260</v>
      </c>
      <c r="H14" s="92">
        <v>43369</v>
      </c>
      <c r="I14" s="92">
        <v>43405</v>
      </c>
      <c r="J14" s="92">
        <v>43411</v>
      </c>
      <c r="K14" s="92">
        <v>43424</v>
      </c>
      <c r="L14" s="89" t="s">
        <v>25</v>
      </c>
      <c r="M14" s="138" t="s">
        <v>272</v>
      </c>
      <c r="O14" s="125" t="s">
        <v>308</v>
      </c>
      <c r="P14" s="126" t="s">
        <v>322</v>
      </c>
      <c r="Q14" s="127">
        <v>43405</v>
      </c>
      <c r="R14" s="127"/>
      <c r="S14" s="127"/>
      <c r="T14" s="126"/>
      <c r="U14" s="128" t="s">
        <v>318</v>
      </c>
      <c r="V14" s="127"/>
      <c r="W14" s="127"/>
      <c r="X14" s="127"/>
      <c r="Y14" s="126"/>
      <c r="Z14" s="128"/>
      <c r="AA14" s="129"/>
    </row>
    <row r="15" spans="1:27" ht="24" hidden="1" customHeight="1" x14ac:dyDescent="0.25">
      <c r="A15" s="121">
        <v>3.37</v>
      </c>
      <c r="B15" s="98" t="s">
        <v>186</v>
      </c>
      <c r="C15" s="98" t="s">
        <v>270</v>
      </c>
      <c r="D15" s="90">
        <v>3</v>
      </c>
      <c r="E15" s="89" t="s">
        <v>261</v>
      </c>
      <c r="F15" s="89" t="s">
        <v>367</v>
      </c>
      <c r="H15" s="92">
        <v>43369</v>
      </c>
      <c r="I15" s="92">
        <v>43405</v>
      </c>
      <c r="J15" s="92">
        <v>43411</v>
      </c>
      <c r="K15" s="92">
        <v>43432</v>
      </c>
      <c r="L15" s="89" t="s">
        <v>25</v>
      </c>
      <c r="M15" s="138" t="s">
        <v>442</v>
      </c>
      <c r="O15" s="105" t="s">
        <v>441</v>
      </c>
      <c r="P15" s="97" t="s">
        <v>328</v>
      </c>
      <c r="Q15" s="103">
        <v>43405</v>
      </c>
      <c r="T15" s="122" t="s">
        <v>395</v>
      </c>
      <c r="V15" s="123"/>
      <c r="Y15" s="122"/>
      <c r="AA15" s="124"/>
    </row>
    <row r="16" spans="1:27" ht="24" hidden="1" customHeight="1" x14ac:dyDescent="0.25">
      <c r="A16" s="99">
        <v>3.38</v>
      </c>
      <c r="B16" s="98" t="s">
        <v>187</v>
      </c>
      <c r="C16" s="98" t="s">
        <v>270</v>
      </c>
      <c r="D16" s="90">
        <v>3</v>
      </c>
      <c r="E16" s="89" t="s">
        <v>259</v>
      </c>
      <c r="F16" s="89" t="s">
        <v>260</v>
      </c>
      <c r="H16" s="92">
        <v>43369</v>
      </c>
      <c r="I16" s="92">
        <v>43405</v>
      </c>
      <c r="J16" s="92">
        <v>43411</v>
      </c>
      <c r="K16" s="92">
        <v>43425</v>
      </c>
      <c r="L16" s="89" t="s">
        <v>25</v>
      </c>
      <c r="M16" s="138" t="s">
        <v>365</v>
      </c>
      <c r="O16" s="105" t="s">
        <v>327</v>
      </c>
      <c r="P16" s="97" t="s">
        <v>329</v>
      </c>
      <c r="Q16" s="103">
        <v>43405</v>
      </c>
      <c r="U16" s="95" t="s">
        <v>364</v>
      </c>
      <c r="V16" s="103">
        <v>43420</v>
      </c>
    </row>
    <row r="17" spans="1:27" ht="24" hidden="1" customHeight="1" x14ac:dyDescent="0.25">
      <c r="A17" s="99">
        <v>4.03</v>
      </c>
      <c r="B17" s="98" t="s">
        <v>213</v>
      </c>
      <c r="C17" s="98" t="s">
        <v>216</v>
      </c>
      <c r="D17" s="90">
        <v>4</v>
      </c>
      <c r="E17" s="89" t="s">
        <v>157</v>
      </c>
      <c r="H17" s="92">
        <v>43413</v>
      </c>
      <c r="I17" s="92">
        <v>43411</v>
      </c>
      <c r="J17" s="92">
        <v>43411</v>
      </c>
      <c r="K17" s="92">
        <v>43411</v>
      </c>
      <c r="L17" s="89" t="s">
        <v>25</v>
      </c>
      <c r="O17" s="109"/>
      <c r="P17" s="110"/>
      <c r="Q17" s="111"/>
      <c r="R17" s="111"/>
      <c r="S17" s="111"/>
      <c r="T17" s="110"/>
      <c r="U17" s="115"/>
      <c r="V17" s="111"/>
      <c r="W17" s="111"/>
      <c r="X17" s="111"/>
      <c r="Y17" s="110"/>
      <c r="Z17" s="115"/>
      <c r="AA17" s="118"/>
    </row>
    <row r="18" spans="1:27" ht="24" hidden="1" customHeight="1" x14ac:dyDescent="0.25">
      <c r="A18" s="99">
        <v>6.08</v>
      </c>
      <c r="B18" s="98" t="s">
        <v>267</v>
      </c>
      <c r="C18" s="98" t="s">
        <v>137</v>
      </c>
      <c r="D18" s="90">
        <v>6</v>
      </c>
      <c r="E18" s="89" t="s">
        <v>184</v>
      </c>
      <c r="F18" s="89" t="s">
        <v>157</v>
      </c>
      <c r="H18" s="92">
        <v>43369</v>
      </c>
      <c r="I18" s="92">
        <v>43405</v>
      </c>
      <c r="J18" s="92">
        <v>43411</v>
      </c>
      <c r="K18" s="92">
        <v>43424</v>
      </c>
      <c r="L18" s="89" t="s">
        <v>25</v>
      </c>
      <c r="M18" s="143" t="s">
        <v>359</v>
      </c>
      <c r="O18" s="105" t="s">
        <v>305</v>
      </c>
      <c r="P18" s="97" t="s">
        <v>315</v>
      </c>
      <c r="Q18" s="103">
        <v>43405</v>
      </c>
      <c r="AA18" s="117" t="s">
        <v>314</v>
      </c>
    </row>
    <row r="19" spans="1:27" ht="24" hidden="1" customHeight="1" x14ac:dyDescent="0.25">
      <c r="A19" s="99">
        <v>6.09</v>
      </c>
      <c r="B19" s="98" t="s">
        <v>515</v>
      </c>
      <c r="C19" s="98" t="s">
        <v>137</v>
      </c>
      <c r="D19" s="90">
        <v>6</v>
      </c>
      <c r="E19" s="89" t="s">
        <v>184</v>
      </c>
      <c r="F19" s="89" t="s">
        <v>157</v>
      </c>
      <c r="H19" s="92">
        <v>43369</v>
      </c>
      <c r="I19" s="92">
        <v>43405</v>
      </c>
      <c r="J19" s="92">
        <v>43411</v>
      </c>
      <c r="K19" s="92">
        <v>43431</v>
      </c>
      <c r="L19" s="89" t="s">
        <v>25</v>
      </c>
      <c r="M19" s="113" t="s">
        <v>374</v>
      </c>
      <c r="O19" s="105" t="s">
        <v>305</v>
      </c>
      <c r="Q19" s="103">
        <v>43405</v>
      </c>
    </row>
    <row r="20" spans="1:27" ht="24" hidden="1" customHeight="1" x14ac:dyDescent="0.25">
      <c r="A20" s="99">
        <v>6.1</v>
      </c>
      <c r="B20" s="98" t="s">
        <v>269</v>
      </c>
      <c r="C20" s="98" t="s">
        <v>137</v>
      </c>
      <c r="D20" s="90">
        <v>6</v>
      </c>
      <c r="E20" s="89" t="s">
        <v>184</v>
      </c>
      <c r="F20" s="89" t="s">
        <v>157</v>
      </c>
      <c r="H20" s="92">
        <v>43369</v>
      </c>
      <c r="I20" s="92">
        <v>43405</v>
      </c>
      <c r="J20" s="92">
        <v>43411</v>
      </c>
      <c r="K20" s="92">
        <v>43424</v>
      </c>
      <c r="L20" s="89" t="s">
        <v>25</v>
      </c>
      <c r="M20" s="133" t="s">
        <v>396</v>
      </c>
      <c r="O20" s="105"/>
      <c r="Q20" s="103">
        <v>43405</v>
      </c>
    </row>
    <row r="21" spans="1:27" ht="24" hidden="1" customHeight="1" x14ac:dyDescent="0.25">
      <c r="A21" s="99">
        <v>6.11</v>
      </c>
      <c r="B21" s="98" t="s">
        <v>268</v>
      </c>
      <c r="C21" s="98" t="s">
        <v>137</v>
      </c>
      <c r="D21" s="90">
        <v>6</v>
      </c>
      <c r="E21" s="89" t="s">
        <v>184</v>
      </c>
      <c r="F21" s="89" t="s">
        <v>157</v>
      </c>
      <c r="H21" s="92">
        <v>43369</v>
      </c>
      <c r="I21" s="92">
        <v>43405</v>
      </c>
      <c r="J21" s="92">
        <v>43411</v>
      </c>
      <c r="K21" s="92">
        <v>43432</v>
      </c>
      <c r="L21" s="89" t="s">
        <v>25</v>
      </c>
      <c r="M21" s="147" t="s">
        <v>456</v>
      </c>
      <c r="O21" s="105"/>
      <c r="Q21" s="103">
        <v>43405</v>
      </c>
    </row>
    <row r="22" spans="1:27" ht="24" hidden="1" customHeight="1" x14ac:dyDescent="0.25">
      <c r="A22" s="99">
        <v>4.04</v>
      </c>
      <c r="B22" s="98" t="s">
        <v>214</v>
      </c>
      <c r="C22" s="98" t="s">
        <v>215</v>
      </c>
      <c r="D22" s="90">
        <v>4</v>
      </c>
      <c r="E22" s="89" t="s">
        <v>398</v>
      </c>
      <c r="H22" s="92">
        <v>43412</v>
      </c>
      <c r="I22" s="92">
        <v>43412</v>
      </c>
      <c r="J22" s="92">
        <v>43412</v>
      </c>
      <c r="K22" s="92">
        <v>43412</v>
      </c>
      <c r="L22" s="89" t="s">
        <v>25</v>
      </c>
      <c r="O22" s="109"/>
      <c r="P22" s="110"/>
      <c r="Q22" s="111"/>
      <c r="R22" s="111"/>
      <c r="S22" s="111"/>
      <c r="T22" s="110"/>
      <c r="U22" s="115"/>
      <c r="V22" s="111"/>
      <c r="W22" s="111"/>
      <c r="X22" s="111"/>
      <c r="Y22" s="110"/>
      <c r="Z22" s="115"/>
      <c r="AA22" s="118"/>
    </row>
    <row r="23" spans="1:27" ht="24" hidden="1" customHeight="1" x14ac:dyDescent="0.25">
      <c r="A23" s="99">
        <v>4.05</v>
      </c>
      <c r="B23" s="105" t="s">
        <v>229</v>
      </c>
      <c r="C23" s="98" t="s">
        <v>215</v>
      </c>
      <c r="D23" s="90">
        <v>4</v>
      </c>
      <c r="E23" s="89" t="s">
        <v>399</v>
      </c>
      <c r="H23" s="92">
        <v>43413</v>
      </c>
      <c r="J23" s="92">
        <v>43418</v>
      </c>
      <c r="K23" s="92">
        <v>43418</v>
      </c>
      <c r="L23" s="89" t="s">
        <v>25</v>
      </c>
      <c r="O23" s="109"/>
      <c r="P23" s="110"/>
      <c r="Q23" s="111"/>
      <c r="R23" s="111"/>
      <c r="S23" s="111"/>
      <c r="T23" s="110"/>
      <c r="U23" s="115"/>
      <c r="V23" s="111"/>
      <c r="W23" s="111"/>
      <c r="X23" s="111"/>
      <c r="Y23" s="110"/>
      <c r="Z23" s="115"/>
      <c r="AA23" s="118"/>
    </row>
    <row r="24" spans="1:27" ht="24" hidden="1" customHeight="1" x14ac:dyDescent="0.25">
      <c r="A24" s="99">
        <v>6.01</v>
      </c>
      <c r="B24" s="98" t="s">
        <v>144</v>
      </c>
      <c r="C24" s="98" t="s">
        <v>150</v>
      </c>
      <c r="D24" s="90">
        <v>6</v>
      </c>
      <c r="E24" s="89" t="s">
        <v>184</v>
      </c>
      <c r="F24" s="89" t="s">
        <v>264</v>
      </c>
      <c r="H24" s="92">
        <v>43412</v>
      </c>
      <c r="J24" s="92">
        <v>43418</v>
      </c>
      <c r="K24" s="92">
        <v>43424</v>
      </c>
      <c r="L24" s="89" t="s">
        <v>25</v>
      </c>
      <c r="O24" s="109"/>
      <c r="P24" s="110"/>
      <c r="Q24" s="111"/>
      <c r="R24" s="111"/>
      <c r="S24" s="111"/>
      <c r="T24" s="110"/>
      <c r="U24" s="115"/>
      <c r="V24" s="111"/>
      <c r="W24" s="111"/>
      <c r="X24" s="111"/>
      <c r="Y24" s="110"/>
      <c r="Z24" s="115"/>
      <c r="AA24" s="118"/>
    </row>
    <row r="25" spans="1:27" ht="24" hidden="1" customHeight="1" x14ac:dyDescent="0.25">
      <c r="A25" s="99">
        <v>3.33</v>
      </c>
      <c r="B25" s="98" t="s">
        <v>189</v>
      </c>
      <c r="D25" s="90">
        <v>3</v>
      </c>
      <c r="F25" s="89" t="s">
        <v>157</v>
      </c>
      <c r="H25" s="92">
        <v>43369</v>
      </c>
      <c r="I25" s="92">
        <v>43405</v>
      </c>
      <c r="J25" s="92">
        <v>43419</v>
      </c>
      <c r="K25" s="92">
        <v>43424</v>
      </c>
      <c r="L25" s="89" t="s">
        <v>25</v>
      </c>
      <c r="M25" s="138" t="s">
        <v>202</v>
      </c>
      <c r="O25" s="125" t="s">
        <v>305</v>
      </c>
      <c r="P25" s="126" t="s">
        <v>331</v>
      </c>
      <c r="Q25" s="127">
        <v>43449</v>
      </c>
      <c r="R25" s="127"/>
      <c r="S25" s="127"/>
      <c r="T25" s="126"/>
      <c r="U25" s="128" t="s">
        <v>318</v>
      </c>
      <c r="V25" s="127"/>
      <c r="W25" s="127"/>
      <c r="X25" s="127"/>
      <c r="Y25" s="126"/>
      <c r="Z25" s="128"/>
      <c r="AA25" s="129"/>
    </row>
    <row r="26" spans="1:27" ht="24" hidden="1" customHeight="1" x14ac:dyDescent="0.25">
      <c r="A26" s="99">
        <v>3.51</v>
      </c>
      <c r="B26" s="98" t="s">
        <v>385</v>
      </c>
      <c r="D26" s="90">
        <v>3</v>
      </c>
      <c r="E26" s="89" t="s">
        <v>184</v>
      </c>
      <c r="F26" s="107" t="s">
        <v>157</v>
      </c>
      <c r="I26" s="92">
        <v>43405</v>
      </c>
      <c r="J26" s="92">
        <v>43419</v>
      </c>
      <c r="K26" s="92">
        <v>43424</v>
      </c>
      <c r="L26" s="89" t="s">
        <v>25</v>
      </c>
      <c r="O26" s="125"/>
      <c r="P26" s="126" t="s">
        <v>352</v>
      </c>
      <c r="Q26" s="127"/>
      <c r="R26" s="127"/>
      <c r="S26" s="127"/>
      <c r="T26" s="126"/>
      <c r="U26" s="128" t="s">
        <v>318</v>
      </c>
      <c r="V26" s="127"/>
      <c r="W26" s="127"/>
      <c r="X26" s="127"/>
      <c r="Y26" s="126"/>
      <c r="Z26" s="128"/>
      <c r="AA26" s="129"/>
    </row>
    <row r="27" spans="1:27" ht="24" hidden="1" customHeight="1" x14ac:dyDescent="0.25">
      <c r="A27" s="99">
        <v>3.53</v>
      </c>
      <c r="B27" s="98" t="s">
        <v>387</v>
      </c>
      <c r="D27" s="90">
        <v>3</v>
      </c>
      <c r="E27" s="89" t="s">
        <v>184</v>
      </c>
      <c r="F27" s="107" t="s">
        <v>157</v>
      </c>
      <c r="I27" s="92">
        <v>43405</v>
      </c>
      <c r="J27" s="92">
        <v>43419</v>
      </c>
      <c r="K27" s="92">
        <v>43424</v>
      </c>
      <c r="L27" s="89" t="s">
        <v>25</v>
      </c>
      <c r="O27" s="125"/>
      <c r="P27" s="126" t="s">
        <v>349</v>
      </c>
      <c r="Q27" s="127"/>
      <c r="R27" s="127"/>
      <c r="S27" s="127"/>
      <c r="T27" s="126"/>
      <c r="U27" s="128" t="s">
        <v>318</v>
      </c>
      <c r="V27" s="127"/>
      <c r="W27" s="127"/>
      <c r="X27" s="127"/>
      <c r="Y27" s="126"/>
      <c r="Z27" s="128"/>
      <c r="AA27" s="129"/>
    </row>
    <row r="28" spans="1:27" ht="24" hidden="1" customHeight="1" x14ac:dyDescent="0.25">
      <c r="A28" s="99">
        <v>3.54</v>
      </c>
      <c r="B28" s="98" t="s">
        <v>388</v>
      </c>
      <c r="D28" s="90">
        <v>3</v>
      </c>
      <c r="E28" s="89" t="s">
        <v>184</v>
      </c>
      <c r="F28" s="89" t="s">
        <v>157</v>
      </c>
      <c r="I28" s="92">
        <v>43405</v>
      </c>
      <c r="J28" s="92">
        <v>43419</v>
      </c>
      <c r="K28" s="92">
        <v>43424</v>
      </c>
      <c r="L28" s="89" t="s">
        <v>25</v>
      </c>
      <c r="O28" s="125"/>
      <c r="P28" s="126" t="s">
        <v>510</v>
      </c>
      <c r="Q28" s="127"/>
      <c r="R28" s="127"/>
      <c r="S28" s="127"/>
      <c r="T28" s="126"/>
      <c r="U28" s="128" t="s">
        <v>318</v>
      </c>
      <c r="V28" s="127"/>
      <c r="W28" s="127"/>
      <c r="X28" s="127"/>
      <c r="Y28" s="126"/>
      <c r="Z28" s="128"/>
      <c r="AA28" s="129"/>
    </row>
    <row r="29" spans="1:27" ht="24" hidden="1" customHeight="1" x14ac:dyDescent="0.25">
      <c r="A29" s="99">
        <v>3.54</v>
      </c>
      <c r="B29" s="98" t="s">
        <v>389</v>
      </c>
      <c r="D29" s="90">
        <v>3</v>
      </c>
      <c r="E29" s="89" t="s">
        <v>184</v>
      </c>
      <c r="F29" s="89" t="s">
        <v>157</v>
      </c>
      <c r="I29" s="92">
        <v>43405</v>
      </c>
      <c r="J29" s="92">
        <v>43419</v>
      </c>
      <c r="K29" s="92">
        <v>43424</v>
      </c>
      <c r="L29" s="89" t="s">
        <v>25</v>
      </c>
      <c r="O29" s="125"/>
      <c r="P29" s="126" t="s">
        <v>346</v>
      </c>
      <c r="Q29" s="127"/>
      <c r="R29" s="127"/>
      <c r="S29" s="127"/>
      <c r="T29" s="126"/>
      <c r="U29" s="128" t="s">
        <v>318</v>
      </c>
      <c r="V29" s="127"/>
      <c r="W29" s="127"/>
      <c r="X29" s="127"/>
      <c r="Y29" s="126"/>
      <c r="Z29" s="128"/>
      <c r="AA29" s="129"/>
    </row>
    <row r="30" spans="1:27" ht="24" hidden="1" customHeight="1" x14ac:dyDescent="0.25">
      <c r="A30" s="99">
        <v>3.55</v>
      </c>
      <c r="B30" s="98" t="s">
        <v>390</v>
      </c>
      <c r="D30" s="90">
        <v>3</v>
      </c>
      <c r="E30" s="89" t="s">
        <v>184</v>
      </c>
      <c r="F30" s="89" t="s">
        <v>157</v>
      </c>
      <c r="I30" s="92">
        <v>43405</v>
      </c>
      <c r="J30" s="92">
        <v>43419</v>
      </c>
      <c r="K30" s="92">
        <v>43424</v>
      </c>
      <c r="L30" s="89" t="s">
        <v>25</v>
      </c>
      <c r="O30" s="125"/>
      <c r="P30" s="126" t="s">
        <v>345</v>
      </c>
      <c r="Q30" s="127"/>
      <c r="R30" s="127"/>
      <c r="S30" s="127"/>
      <c r="T30" s="126"/>
      <c r="U30" s="128" t="s">
        <v>318</v>
      </c>
      <c r="V30" s="127"/>
      <c r="W30" s="127"/>
      <c r="X30" s="127"/>
      <c r="Y30" s="126"/>
      <c r="Z30" s="128"/>
      <c r="AA30" s="129"/>
    </row>
    <row r="31" spans="1:27" ht="24" hidden="1" customHeight="1" x14ac:dyDescent="0.25">
      <c r="A31" s="99">
        <v>3.56</v>
      </c>
      <c r="B31" s="98" t="s">
        <v>511</v>
      </c>
      <c r="D31" s="90">
        <v>3</v>
      </c>
      <c r="E31" s="89" t="s">
        <v>184</v>
      </c>
      <c r="F31" s="107" t="s">
        <v>157</v>
      </c>
      <c r="I31" s="92">
        <v>43405</v>
      </c>
      <c r="J31" s="92">
        <v>43419</v>
      </c>
      <c r="K31" s="92">
        <v>43424</v>
      </c>
      <c r="L31" s="89" t="s">
        <v>25</v>
      </c>
      <c r="O31" s="125"/>
      <c r="P31" s="126" t="s">
        <v>512</v>
      </c>
      <c r="Q31" s="127"/>
      <c r="R31" s="127">
        <v>43423</v>
      </c>
      <c r="S31" s="127">
        <v>43423</v>
      </c>
      <c r="T31" s="126" t="s">
        <v>259</v>
      </c>
      <c r="U31" s="128" t="s">
        <v>364</v>
      </c>
      <c r="V31" s="127">
        <v>43423</v>
      </c>
      <c r="W31" s="127">
        <v>43423</v>
      </c>
      <c r="X31" s="127">
        <v>43424</v>
      </c>
      <c r="Y31" s="126" t="s">
        <v>259</v>
      </c>
      <c r="Z31" s="128" t="s">
        <v>318</v>
      </c>
      <c r="AA31" s="129"/>
    </row>
    <row r="32" spans="1:27" ht="24" hidden="1" customHeight="1" x14ac:dyDescent="0.25">
      <c r="A32" s="99">
        <v>3.57</v>
      </c>
      <c r="B32" s="98" t="s">
        <v>392</v>
      </c>
      <c r="D32" s="90">
        <v>3</v>
      </c>
      <c r="E32" s="89" t="s">
        <v>184</v>
      </c>
      <c r="F32" s="107" t="s">
        <v>157</v>
      </c>
      <c r="I32" s="92">
        <v>43405</v>
      </c>
      <c r="J32" s="92">
        <v>43419</v>
      </c>
      <c r="K32" s="92">
        <v>43424</v>
      </c>
      <c r="L32" s="89" t="s">
        <v>25</v>
      </c>
      <c r="O32" s="105"/>
      <c r="P32" s="97" t="s">
        <v>347</v>
      </c>
      <c r="U32" s="95" t="s">
        <v>318</v>
      </c>
    </row>
    <row r="33" spans="1:27" ht="24" hidden="1" customHeight="1" x14ac:dyDescent="0.25">
      <c r="A33" s="99">
        <v>3.58</v>
      </c>
      <c r="B33" s="98" t="s">
        <v>393</v>
      </c>
      <c r="D33" s="90">
        <v>3</v>
      </c>
      <c r="E33" s="89" t="s">
        <v>184</v>
      </c>
      <c r="F33" s="107" t="s">
        <v>157</v>
      </c>
      <c r="I33" s="92">
        <v>43405</v>
      </c>
      <c r="J33" s="92">
        <v>43419</v>
      </c>
      <c r="K33" s="92">
        <v>43424</v>
      </c>
      <c r="L33" s="89" t="s">
        <v>25</v>
      </c>
      <c r="O33" s="105"/>
      <c r="P33" s="97" t="s">
        <v>340</v>
      </c>
      <c r="U33" s="95" t="s">
        <v>318</v>
      </c>
    </row>
    <row r="34" spans="1:27" ht="24" hidden="1" customHeight="1" x14ac:dyDescent="0.25">
      <c r="A34" s="99">
        <v>3.59</v>
      </c>
      <c r="B34" s="98" t="s">
        <v>394</v>
      </c>
      <c r="D34" s="90">
        <v>3</v>
      </c>
      <c r="E34" s="89" t="s">
        <v>184</v>
      </c>
      <c r="F34" s="107" t="s">
        <v>157</v>
      </c>
      <c r="I34" s="92">
        <v>43405</v>
      </c>
      <c r="J34" s="92">
        <v>43419</v>
      </c>
      <c r="K34" s="92">
        <v>43425</v>
      </c>
      <c r="L34" s="89" t="s">
        <v>25</v>
      </c>
      <c r="O34" s="105"/>
      <c r="P34" s="97" t="s">
        <v>339</v>
      </c>
      <c r="R34" s="103">
        <v>43416</v>
      </c>
    </row>
    <row r="35" spans="1:27" ht="24" hidden="1" customHeight="1" x14ac:dyDescent="0.25">
      <c r="A35" s="99">
        <v>3.6</v>
      </c>
      <c r="B35" s="98" t="s">
        <v>391</v>
      </c>
      <c r="D35" s="90">
        <v>3</v>
      </c>
      <c r="E35" s="89" t="s">
        <v>184</v>
      </c>
      <c r="F35" s="107" t="s">
        <v>157</v>
      </c>
      <c r="I35" s="92">
        <v>43405</v>
      </c>
      <c r="J35" s="92">
        <v>43419</v>
      </c>
      <c r="K35" s="92">
        <v>43424</v>
      </c>
      <c r="L35" s="89" t="s">
        <v>25</v>
      </c>
      <c r="O35" s="125"/>
      <c r="P35" s="126" t="s">
        <v>348</v>
      </c>
      <c r="Q35" s="127"/>
      <c r="R35" s="127"/>
      <c r="S35" s="127"/>
      <c r="T35" s="126"/>
      <c r="U35" s="128" t="s">
        <v>318</v>
      </c>
      <c r="V35" s="127"/>
      <c r="W35" s="127"/>
      <c r="X35" s="127"/>
      <c r="Y35" s="126"/>
      <c r="Z35" s="128"/>
      <c r="AA35" s="129"/>
    </row>
    <row r="36" spans="1:27" ht="24" hidden="1" customHeight="1" x14ac:dyDescent="0.25">
      <c r="A36" s="99">
        <v>4.0599999999999996</v>
      </c>
      <c r="B36" s="98" t="s">
        <v>230</v>
      </c>
      <c r="C36" s="98" t="s">
        <v>220</v>
      </c>
      <c r="D36" s="90">
        <v>4</v>
      </c>
      <c r="E36" s="89" t="s">
        <v>513</v>
      </c>
      <c r="H36" s="92">
        <v>43413</v>
      </c>
      <c r="J36" s="92">
        <v>43419</v>
      </c>
      <c r="K36" s="92">
        <v>43419</v>
      </c>
      <c r="L36" s="89" t="s">
        <v>25</v>
      </c>
      <c r="M36" s="138" t="s">
        <v>217</v>
      </c>
      <c r="O36" s="109"/>
      <c r="P36" s="110"/>
      <c r="Q36" s="111"/>
      <c r="R36" s="111"/>
      <c r="S36" s="111"/>
      <c r="T36" s="110"/>
      <c r="U36" s="115"/>
      <c r="V36" s="111"/>
      <c r="W36" s="111"/>
      <c r="X36" s="111"/>
      <c r="Y36" s="110"/>
      <c r="Z36" s="115"/>
      <c r="AA36" s="118"/>
    </row>
    <row r="37" spans="1:27" ht="24" hidden="1" customHeight="1" x14ac:dyDescent="0.2">
      <c r="A37" s="99">
        <v>2.0699999999999998</v>
      </c>
      <c r="B37" s="104" t="s">
        <v>205</v>
      </c>
      <c r="C37" s="104" t="s">
        <v>487</v>
      </c>
      <c r="D37" s="90">
        <v>2</v>
      </c>
      <c r="E37" s="89" t="s">
        <v>248</v>
      </c>
      <c r="F37" s="107" t="s">
        <v>256</v>
      </c>
      <c r="H37" s="92">
        <v>43369</v>
      </c>
      <c r="J37" s="92">
        <v>43420</v>
      </c>
      <c r="K37" s="92">
        <v>43434</v>
      </c>
      <c r="L37" s="89" t="s">
        <v>25</v>
      </c>
      <c r="M37" s="148" t="s">
        <v>481</v>
      </c>
      <c r="O37" s="105"/>
    </row>
    <row r="38" spans="1:27" ht="24" hidden="1" customHeight="1" x14ac:dyDescent="0.25">
      <c r="A38" s="99">
        <v>2.08</v>
      </c>
      <c r="B38" s="98" t="s">
        <v>152</v>
      </c>
      <c r="C38" s="98" t="s">
        <v>148</v>
      </c>
      <c r="D38" s="90">
        <v>2</v>
      </c>
      <c r="E38" s="89" t="s">
        <v>248</v>
      </c>
      <c r="F38" s="89" t="s">
        <v>256</v>
      </c>
      <c r="H38" s="92">
        <v>43369</v>
      </c>
      <c r="J38" s="92">
        <v>43420</v>
      </c>
      <c r="K38" s="92">
        <v>43424</v>
      </c>
      <c r="L38" s="89" t="s">
        <v>25</v>
      </c>
      <c r="M38" s="139" t="s">
        <v>362</v>
      </c>
      <c r="O38" s="105"/>
    </row>
    <row r="39" spans="1:27" ht="24" hidden="1" customHeight="1" x14ac:dyDescent="0.25">
      <c r="A39" s="99">
        <v>2.1</v>
      </c>
      <c r="B39" s="98" t="s">
        <v>255</v>
      </c>
      <c r="C39" s="98" t="s">
        <v>249</v>
      </c>
      <c r="D39" s="90">
        <v>2</v>
      </c>
      <c r="E39" s="89" t="s">
        <v>248</v>
      </c>
      <c r="F39" s="89" t="s">
        <v>377</v>
      </c>
      <c r="H39" s="92">
        <v>43413</v>
      </c>
      <c r="I39" s="92">
        <v>43418</v>
      </c>
      <c r="J39" s="92">
        <v>43420</v>
      </c>
      <c r="K39" s="92">
        <v>43431</v>
      </c>
      <c r="L39" s="89" t="s">
        <v>25</v>
      </c>
      <c r="M39" s="138" t="s">
        <v>454</v>
      </c>
      <c r="O39" s="105"/>
    </row>
    <row r="40" spans="1:27" ht="24" hidden="1" customHeight="1" x14ac:dyDescent="0.25">
      <c r="A40" s="99">
        <v>1.1200000000000001</v>
      </c>
      <c r="B40" s="98" t="s">
        <v>361</v>
      </c>
      <c r="D40" s="90">
        <v>1</v>
      </c>
      <c r="E40" s="89" t="s">
        <v>184</v>
      </c>
      <c r="F40" s="107" t="s">
        <v>157</v>
      </c>
      <c r="I40" s="92">
        <v>43423</v>
      </c>
      <c r="J40" s="92">
        <v>43425</v>
      </c>
      <c r="K40" s="92">
        <v>43425</v>
      </c>
      <c r="L40" s="89" t="s">
        <v>25</v>
      </c>
      <c r="M40" s="139" t="s">
        <v>376</v>
      </c>
      <c r="O40" s="109"/>
      <c r="P40" s="110"/>
      <c r="Q40" s="111"/>
      <c r="R40" s="111"/>
      <c r="S40" s="111"/>
      <c r="T40" s="110"/>
      <c r="U40" s="115"/>
      <c r="V40" s="111"/>
      <c r="W40" s="111"/>
      <c r="X40" s="111"/>
      <c r="Y40" s="110"/>
      <c r="Z40" s="115"/>
      <c r="AA40" s="118"/>
    </row>
    <row r="41" spans="1:27" ht="24" hidden="1" customHeight="1" x14ac:dyDescent="0.25">
      <c r="A41" s="99">
        <v>3.41</v>
      </c>
      <c r="B41" s="104" t="s">
        <v>363</v>
      </c>
      <c r="D41" s="90">
        <v>3</v>
      </c>
      <c r="E41" s="89" t="s">
        <v>157</v>
      </c>
      <c r="F41" s="107"/>
      <c r="I41" s="92">
        <v>43423</v>
      </c>
      <c r="J41" s="92">
        <v>43425</v>
      </c>
      <c r="K41" s="92">
        <v>43434</v>
      </c>
      <c r="L41" s="89" t="s">
        <v>25</v>
      </c>
      <c r="M41" s="139" t="s">
        <v>450</v>
      </c>
      <c r="O41" s="102"/>
    </row>
    <row r="42" spans="1:27" ht="24" hidden="1" customHeight="1" x14ac:dyDescent="0.25">
      <c r="A42" s="99">
        <v>3.52</v>
      </c>
      <c r="B42" s="98" t="s">
        <v>386</v>
      </c>
      <c r="D42" s="90">
        <v>3</v>
      </c>
      <c r="E42" s="89" t="s">
        <v>259</v>
      </c>
      <c r="F42" s="107" t="s">
        <v>369</v>
      </c>
      <c r="I42" s="92">
        <v>43419</v>
      </c>
      <c r="J42" s="92">
        <v>43425</v>
      </c>
      <c r="K42" s="92">
        <v>43423</v>
      </c>
      <c r="L42" s="89" t="s">
        <v>25</v>
      </c>
      <c r="O42" s="125"/>
      <c r="P42" s="126" t="s">
        <v>368</v>
      </c>
      <c r="Q42" s="127"/>
      <c r="R42" s="127">
        <v>43423</v>
      </c>
      <c r="S42" s="127">
        <v>43423</v>
      </c>
      <c r="T42" s="126" t="s">
        <v>369</v>
      </c>
      <c r="U42" s="128" t="s">
        <v>318</v>
      </c>
      <c r="V42" s="127"/>
      <c r="W42" s="127"/>
      <c r="X42" s="127"/>
      <c r="Y42" s="126"/>
      <c r="Z42" s="128"/>
      <c r="AA42" s="129" t="s">
        <v>343</v>
      </c>
    </row>
    <row r="43" spans="1:27" ht="24" hidden="1" customHeight="1" x14ac:dyDescent="0.25">
      <c r="A43" s="99">
        <v>6.03</v>
      </c>
      <c r="B43" s="98" t="s">
        <v>207</v>
      </c>
      <c r="C43" s="98" t="s">
        <v>138</v>
      </c>
      <c r="D43" s="90">
        <v>6</v>
      </c>
      <c r="E43" s="89" t="s">
        <v>248</v>
      </c>
      <c r="F43" s="89" t="s">
        <v>184</v>
      </c>
      <c r="H43" s="92">
        <v>43369</v>
      </c>
      <c r="I43" s="92">
        <v>43420</v>
      </c>
      <c r="J43" s="92">
        <v>43425</v>
      </c>
      <c r="K43" s="92">
        <v>43431</v>
      </c>
      <c r="L43" s="89" t="s">
        <v>25</v>
      </c>
      <c r="M43" s="138" t="s">
        <v>427</v>
      </c>
      <c r="O43" s="105" t="s">
        <v>305</v>
      </c>
      <c r="Q43" s="103">
        <v>43449</v>
      </c>
      <c r="AA43" s="119"/>
    </row>
    <row r="44" spans="1:27" ht="24" hidden="1" customHeight="1" x14ac:dyDescent="0.25">
      <c r="A44" s="99">
        <v>6.2</v>
      </c>
      <c r="B44" s="98" t="s">
        <v>412</v>
      </c>
      <c r="C44" s="98" t="s">
        <v>413</v>
      </c>
      <c r="D44" s="90">
        <v>6</v>
      </c>
      <c r="E44" s="89" t="s">
        <v>184</v>
      </c>
      <c r="F44" s="89" t="s">
        <v>410</v>
      </c>
      <c r="G44" s="89" t="s">
        <v>416</v>
      </c>
      <c r="H44" s="92">
        <v>43424</v>
      </c>
      <c r="I44" s="92">
        <v>43425</v>
      </c>
      <c r="J44" s="92">
        <v>43425</v>
      </c>
      <c r="K44" s="92">
        <v>43430</v>
      </c>
      <c r="L44" s="89" t="s">
        <v>25</v>
      </c>
      <c r="M44" s="138" t="s">
        <v>433</v>
      </c>
      <c r="O44" s="105"/>
    </row>
    <row r="45" spans="1:27" ht="24" hidden="1" customHeight="1" x14ac:dyDescent="0.25">
      <c r="A45" s="99">
        <v>3.5</v>
      </c>
      <c r="B45" s="98" t="s">
        <v>384</v>
      </c>
      <c r="D45" s="90">
        <v>3</v>
      </c>
      <c r="E45" s="107" t="s">
        <v>259</v>
      </c>
      <c r="F45" s="107" t="s">
        <v>369</v>
      </c>
      <c r="I45" s="92">
        <v>43422</v>
      </c>
      <c r="J45" s="92">
        <v>43426</v>
      </c>
      <c r="K45" s="92">
        <v>43424</v>
      </c>
      <c r="L45" s="89" t="s">
        <v>25</v>
      </c>
      <c r="O45" s="125"/>
      <c r="P45" s="126" t="s">
        <v>371</v>
      </c>
      <c r="Q45" s="127"/>
      <c r="R45" s="127">
        <v>43423</v>
      </c>
      <c r="S45" s="127">
        <v>43423</v>
      </c>
      <c r="T45" s="126" t="s">
        <v>259</v>
      </c>
      <c r="U45" s="128" t="s">
        <v>364</v>
      </c>
      <c r="V45" s="127">
        <v>43423</v>
      </c>
      <c r="W45" s="127">
        <v>43423</v>
      </c>
      <c r="X45" s="127">
        <v>43424</v>
      </c>
      <c r="Y45" s="126" t="s">
        <v>259</v>
      </c>
      <c r="Z45" s="128" t="s">
        <v>318</v>
      </c>
    </row>
    <row r="46" spans="1:27" ht="24" hidden="1" customHeight="1" x14ac:dyDescent="0.25">
      <c r="A46" s="99">
        <v>4.1399999999999997</v>
      </c>
      <c r="B46" s="98" t="s">
        <v>234</v>
      </c>
      <c r="C46" s="98" t="s">
        <v>221</v>
      </c>
      <c r="D46" s="90">
        <v>4</v>
      </c>
      <c r="E46" s="89" t="s">
        <v>261</v>
      </c>
      <c r="H46" s="92">
        <v>43413</v>
      </c>
      <c r="J46" s="92">
        <v>43430</v>
      </c>
      <c r="K46" s="92">
        <v>43430</v>
      </c>
      <c r="L46" s="89" t="s">
        <v>25</v>
      </c>
      <c r="M46" s="138" t="s">
        <v>479</v>
      </c>
      <c r="O46" s="109"/>
      <c r="P46" s="110"/>
      <c r="Q46" s="111"/>
      <c r="R46" s="111"/>
      <c r="S46" s="111"/>
      <c r="T46" s="110"/>
      <c r="U46" s="115"/>
      <c r="V46" s="111"/>
      <c r="W46" s="111"/>
      <c r="X46" s="111"/>
      <c r="Y46" s="110"/>
      <c r="Z46" s="115"/>
      <c r="AA46" s="118"/>
    </row>
    <row r="47" spans="1:27" ht="24" hidden="1" customHeight="1" x14ac:dyDescent="0.25">
      <c r="A47" s="99">
        <v>4.1100000000000003</v>
      </c>
      <c r="B47" s="105" t="s">
        <v>232</v>
      </c>
      <c r="C47" s="98" t="s">
        <v>219</v>
      </c>
      <c r="D47" s="90">
        <v>4</v>
      </c>
      <c r="E47" s="89" t="s">
        <v>261</v>
      </c>
      <c r="H47" s="92">
        <v>43413</v>
      </c>
      <c r="I47" s="92">
        <v>43413</v>
      </c>
      <c r="J47" s="92">
        <v>43431</v>
      </c>
      <c r="K47" s="92">
        <v>43437</v>
      </c>
      <c r="L47" s="89" t="s">
        <v>25</v>
      </c>
      <c r="M47" s="138" t="s">
        <v>476</v>
      </c>
      <c r="O47" s="109"/>
      <c r="P47" s="110"/>
      <c r="Q47" s="111"/>
      <c r="R47" s="111"/>
      <c r="S47" s="111"/>
      <c r="T47" s="110"/>
      <c r="U47" s="115"/>
      <c r="V47" s="111"/>
      <c r="W47" s="111"/>
      <c r="X47" s="111"/>
      <c r="Y47" s="110"/>
      <c r="Z47" s="115"/>
      <c r="AA47" s="118"/>
    </row>
    <row r="48" spans="1:27" ht="24" hidden="1" customHeight="1" x14ac:dyDescent="0.25">
      <c r="A48" s="99">
        <v>3.01</v>
      </c>
      <c r="B48" s="98" t="s">
        <v>132</v>
      </c>
      <c r="C48" s="98" t="s">
        <v>136</v>
      </c>
      <c r="D48" s="90">
        <v>3</v>
      </c>
      <c r="E48" s="107" t="s">
        <v>184</v>
      </c>
      <c r="F48" s="89" t="s">
        <v>260</v>
      </c>
      <c r="H48" s="92">
        <v>43369</v>
      </c>
      <c r="I48" s="92">
        <v>43425</v>
      </c>
      <c r="J48" s="92">
        <v>43432</v>
      </c>
      <c r="K48" s="92">
        <v>43424</v>
      </c>
      <c r="L48" s="89" t="s">
        <v>25</v>
      </c>
      <c r="M48" s="108" t="s">
        <v>196</v>
      </c>
      <c r="O48" s="125" t="s">
        <v>308</v>
      </c>
      <c r="P48" s="126" t="s">
        <v>342</v>
      </c>
      <c r="Q48" s="127">
        <v>43405</v>
      </c>
      <c r="R48" s="127"/>
      <c r="S48" s="127"/>
      <c r="T48" s="126"/>
      <c r="U48" s="128" t="s">
        <v>318</v>
      </c>
      <c r="V48" s="127"/>
      <c r="W48" s="127"/>
      <c r="X48" s="127"/>
      <c r="Y48" s="126"/>
      <c r="Z48" s="128"/>
      <c r="AA48" s="129" t="s">
        <v>311</v>
      </c>
    </row>
    <row r="49" spans="1:27" ht="24" hidden="1" customHeight="1" x14ac:dyDescent="0.25">
      <c r="A49" s="99">
        <v>3.13</v>
      </c>
      <c r="B49" s="98" t="s">
        <v>151</v>
      </c>
      <c r="D49" s="90">
        <v>3</v>
      </c>
      <c r="E49" s="89" t="s">
        <v>259</v>
      </c>
      <c r="F49" s="89" t="s">
        <v>260</v>
      </c>
      <c r="H49" s="92">
        <v>43369</v>
      </c>
      <c r="I49" s="92">
        <v>43425</v>
      </c>
      <c r="J49" s="92">
        <v>43432</v>
      </c>
      <c r="K49" s="92">
        <v>43427</v>
      </c>
      <c r="L49" s="89" t="s">
        <v>25</v>
      </c>
      <c r="M49" s="108" t="s">
        <v>196</v>
      </c>
      <c r="O49" s="105" t="s">
        <v>308</v>
      </c>
      <c r="Q49" s="103">
        <v>43425</v>
      </c>
    </row>
    <row r="50" spans="1:27" ht="24" hidden="1" customHeight="1" x14ac:dyDescent="0.25">
      <c r="A50" s="99">
        <v>3.15</v>
      </c>
      <c r="B50" s="98" t="s">
        <v>200</v>
      </c>
      <c r="D50" s="90">
        <v>3</v>
      </c>
      <c r="E50" s="89" t="s">
        <v>259</v>
      </c>
      <c r="F50" s="89" t="s">
        <v>260</v>
      </c>
      <c r="H50" s="92">
        <v>43369</v>
      </c>
      <c r="I50" s="92">
        <v>43425</v>
      </c>
      <c r="J50" s="92">
        <v>43432</v>
      </c>
      <c r="K50" s="92">
        <v>43427</v>
      </c>
      <c r="L50" s="89" t="s">
        <v>25</v>
      </c>
      <c r="M50" s="138" t="s">
        <v>478</v>
      </c>
      <c r="O50" s="105" t="s">
        <v>308</v>
      </c>
      <c r="Q50" s="103">
        <v>43425</v>
      </c>
    </row>
    <row r="51" spans="1:27" ht="24" hidden="1" customHeight="1" x14ac:dyDescent="0.25">
      <c r="A51" s="99">
        <v>3.17</v>
      </c>
      <c r="B51" s="98" t="s">
        <v>154</v>
      </c>
      <c r="D51" s="90">
        <v>3</v>
      </c>
      <c r="E51" s="89" t="s">
        <v>259</v>
      </c>
      <c r="F51" s="89" t="s">
        <v>260</v>
      </c>
      <c r="H51" s="92">
        <v>43369</v>
      </c>
      <c r="I51" s="92">
        <v>43425</v>
      </c>
      <c r="J51" s="92">
        <v>43432</v>
      </c>
      <c r="K51" s="92">
        <v>43427</v>
      </c>
      <c r="L51" s="89" t="s">
        <v>25</v>
      </c>
      <c r="M51" s="143" t="s">
        <v>196</v>
      </c>
      <c r="O51" s="105" t="s">
        <v>308</v>
      </c>
      <c r="Q51" s="103">
        <v>43425</v>
      </c>
    </row>
    <row r="52" spans="1:27" ht="24" hidden="1" customHeight="1" x14ac:dyDescent="0.25">
      <c r="A52" s="99">
        <v>3.18</v>
      </c>
      <c r="B52" s="98" t="s">
        <v>185</v>
      </c>
      <c r="D52" s="90">
        <v>3</v>
      </c>
      <c r="E52" s="89" t="s">
        <v>259</v>
      </c>
      <c r="F52" s="89" t="s">
        <v>260</v>
      </c>
      <c r="H52" s="92">
        <v>43369</v>
      </c>
      <c r="I52" s="92">
        <v>43425</v>
      </c>
      <c r="J52" s="92">
        <v>43432</v>
      </c>
      <c r="K52" s="92">
        <v>43427</v>
      </c>
      <c r="L52" s="89" t="s">
        <v>25</v>
      </c>
      <c r="M52" s="143" t="s">
        <v>196</v>
      </c>
      <c r="O52" s="105" t="s">
        <v>308</v>
      </c>
      <c r="Q52" s="103">
        <v>43425</v>
      </c>
    </row>
    <row r="53" spans="1:27" ht="24" hidden="1" customHeight="1" x14ac:dyDescent="0.25">
      <c r="A53" s="99">
        <v>3.22</v>
      </c>
      <c r="B53" s="98" t="s">
        <v>156</v>
      </c>
      <c r="D53" s="90">
        <v>3</v>
      </c>
      <c r="E53" s="89" t="s">
        <v>259</v>
      </c>
      <c r="F53" s="89" t="s">
        <v>260</v>
      </c>
      <c r="H53" s="92">
        <v>43369</v>
      </c>
      <c r="I53" s="92">
        <v>43425</v>
      </c>
      <c r="J53" s="92">
        <v>43432</v>
      </c>
      <c r="K53" s="92">
        <v>43424</v>
      </c>
      <c r="L53" s="89" t="s">
        <v>25</v>
      </c>
      <c r="M53" s="143" t="s">
        <v>196</v>
      </c>
      <c r="O53" s="105" t="s">
        <v>308</v>
      </c>
      <c r="P53" s="97" t="s">
        <v>351</v>
      </c>
      <c r="Q53" s="103">
        <v>43425</v>
      </c>
      <c r="T53" s="97" t="s">
        <v>259</v>
      </c>
      <c r="U53" s="95" t="s">
        <v>318</v>
      </c>
    </row>
    <row r="54" spans="1:27" ht="24" hidden="1" customHeight="1" x14ac:dyDescent="0.25">
      <c r="A54" s="99">
        <v>5.23</v>
      </c>
      <c r="B54" s="100" t="s">
        <v>277</v>
      </c>
      <c r="C54" s="100" t="s">
        <v>153</v>
      </c>
      <c r="D54" s="90">
        <v>5</v>
      </c>
      <c r="E54" s="89" t="s">
        <v>184</v>
      </c>
      <c r="F54" s="89" t="s">
        <v>157</v>
      </c>
      <c r="H54" s="92">
        <v>43369</v>
      </c>
      <c r="I54" s="92">
        <v>43425</v>
      </c>
      <c r="J54" s="92">
        <v>43432</v>
      </c>
      <c r="K54" s="92">
        <v>43424</v>
      </c>
      <c r="L54" s="89" t="s">
        <v>25</v>
      </c>
      <c r="M54" s="145" t="s">
        <v>514</v>
      </c>
      <c r="O54" s="105" t="s">
        <v>308</v>
      </c>
      <c r="P54" s="97" t="s">
        <v>309</v>
      </c>
      <c r="Q54" s="103">
        <v>43405</v>
      </c>
      <c r="R54" s="103">
        <v>43420</v>
      </c>
      <c r="AA54" s="117" t="s">
        <v>310</v>
      </c>
    </row>
    <row r="55" spans="1:27" ht="24" hidden="1" customHeight="1" x14ac:dyDescent="0.25">
      <c r="A55" s="99">
        <v>6.1</v>
      </c>
      <c r="B55" s="98" t="s">
        <v>360</v>
      </c>
      <c r="C55" s="98" t="s">
        <v>397</v>
      </c>
      <c r="D55" s="90">
        <v>6</v>
      </c>
      <c r="E55" s="89" t="s">
        <v>184</v>
      </c>
      <c r="F55" s="89" t="s">
        <v>157</v>
      </c>
      <c r="I55" s="92">
        <v>43425</v>
      </c>
      <c r="J55" s="92">
        <v>43432</v>
      </c>
      <c r="K55" s="92">
        <v>43432</v>
      </c>
      <c r="L55" s="89" t="s">
        <v>25</v>
      </c>
      <c r="M55" s="139" t="s">
        <v>439</v>
      </c>
      <c r="O55" s="109"/>
      <c r="P55" s="110"/>
      <c r="Q55" s="111"/>
      <c r="R55" s="111"/>
      <c r="S55" s="111"/>
      <c r="T55" s="110"/>
      <c r="U55" s="115"/>
      <c r="V55" s="111"/>
      <c r="W55" s="111"/>
      <c r="X55" s="111"/>
      <c r="Y55" s="110"/>
      <c r="Z55" s="115"/>
      <c r="AA55" s="118"/>
    </row>
    <row r="56" spans="1:27" ht="24" hidden="1" customHeight="1" x14ac:dyDescent="0.25">
      <c r="A56" s="99">
        <v>6.15</v>
      </c>
      <c r="B56" s="104" t="s">
        <v>457</v>
      </c>
      <c r="D56" s="90">
        <v>6</v>
      </c>
      <c r="E56" s="107" t="s">
        <v>184</v>
      </c>
      <c r="F56" s="89" t="s">
        <v>157</v>
      </c>
      <c r="I56" s="92">
        <v>43419</v>
      </c>
      <c r="J56" s="92">
        <v>43432</v>
      </c>
      <c r="K56" s="92">
        <v>43433</v>
      </c>
      <c r="L56" s="89" t="s">
        <v>25</v>
      </c>
      <c r="M56" s="138" t="s">
        <v>458</v>
      </c>
      <c r="O56" s="105"/>
    </row>
    <row r="57" spans="1:27" ht="24" hidden="1" customHeight="1" x14ac:dyDescent="0.25">
      <c r="A57" s="99">
        <v>2.04</v>
      </c>
      <c r="B57" s="104" t="s">
        <v>422</v>
      </c>
      <c r="C57" s="104" t="s">
        <v>424</v>
      </c>
      <c r="D57" s="90">
        <v>2</v>
      </c>
      <c r="E57" s="89" t="s">
        <v>184</v>
      </c>
      <c r="F57" s="89" t="s">
        <v>258</v>
      </c>
      <c r="H57" s="92">
        <v>43369</v>
      </c>
      <c r="I57" s="92">
        <v>43433</v>
      </c>
      <c r="J57" s="92">
        <v>43433</v>
      </c>
      <c r="K57" s="92">
        <v>43433</v>
      </c>
      <c r="L57" s="89" t="s">
        <v>25</v>
      </c>
      <c r="M57" s="139" t="s">
        <v>423</v>
      </c>
      <c r="O57" s="105" t="s">
        <v>320</v>
      </c>
      <c r="Q57" s="106" t="s">
        <v>316</v>
      </c>
    </row>
    <row r="58" spans="1:27" ht="24" hidden="1" customHeight="1" x14ac:dyDescent="0.25">
      <c r="A58" s="99">
        <v>2.06</v>
      </c>
      <c r="B58" s="105" t="s">
        <v>206</v>
      </c>
      <c r="C58" s="98" t="s">
        <v>424</v>
      </c>
      <c r="D58" s="90">
        <v>2</v>
      </c>
      <c r="E58" s="89" t="s">
        <v>184</v>
      </c>
      <c r="F58" s="89" t="s">
        <v>157</v>
      </c>
      <c r="H58" s="92">
        <v>43413</v>
      </c>
      <c r="I58" s="92">
        <v>43433</v>
      </c>
      <c r="J58" s="92">
        <v>43433</v>
      </c>
      <c r="K58" s="92">
        <v>43433</v>
      </c>
      <c r="L58" s="89" t="s">
        <v>25</v>
      </c>
      <c r="M58" s="138" t="s">
        <v>195</v>
      </c>
      <c r="O58" s="105" t="s">
        <v>321</v>
      </c>
      <c r="Q58" s="106" t="s">
        <v>316</v>
      </c>
    </row>
    <row r="59" spans="1:27" ht="24" hidden="1" customHeight="1" x14ac:dyDescent="0.25">
      <c r="A59" s="99">
        <v>4.13</v>
      </c>
      <c r="B59" s="98" t="s">
        <v>233</v>
      </c>
      <c r="C59" s="98" t="s">
        <v>220</v>
      </c>
      <c r="D59" s="90">
        <v>4</v>
      </c>
      <c r="E59" s="89" t="s">
        <v>261</v>
      </c>
      <c r="F59" s="89" t="s">
        <v>367</v>
      </c>
      <c r="H59" s="92">
        <v>43413</v>
      </c>
      <c r="I59" s="92">
        <v>43433</v>
      </c>
      <c r="J59" s="92">
        <v>43433</v>
      </c>
      <c r="K59" s="92">
        <v>43433</v>
      </c>
      <c r="L59" s="89" t="s">
        <v>25</v>
      </c>
      <c r="M59" s="138" t="s">
        <v>405</v>
      </c>
      <c r="O59" s="109"/>
      <c r="P59" s="110"/>
      <c r="Q59" s="111"/>
      <c r="R59" s="111"/>
      <c r="S59" s="111"/>
      <c r="T59" s="110"/>
      <c r="U59" s="115"/>
      <c r="V59" s="111"/>
      <c r="W59" s="111"/>
      <c r="X59" s="111"/>
      <c r="Y59" s="110"/>
      <c r="Z59" s="115"/>
      <c r="AA59" s="118"/>
    </row>
    <row r="60" spans="1:27" ht="24" hidden="1" customHeight="1" x14ac:dyDescent="0.25">
      <c r="A60" s="99">
        <v>2.09</v>
      </c>
      <c r="B60" s="98" t="s">
        <v>204</v>
      </c>
      <c r="C60" s="98" t="s">
        <v>149</v>
      </c>
      <c r="D60" s="90">
        <v>2</v>
      </c>
      <c r="E60" s="89" t="s">
        <v>248</v>
      </c>
      <c r="F60" s="89" t="s">
        <v>256</v>
      </c>
      <c r="H60" s="92">
        <v>43369</v>
      </c>
      <c r="J60" s="92">
        <v>43434</v>
      </c>
      <c r="K60" s="92">
        <v>43431</v>
      </c>
      <c r="L60" s="89" t="s">
        <v>25</v>
      </c>
      <c r="M60" s="138" t="s">
        <v>445</v>
      </c>
      <c r="O60" s="105"/>
    </row>
    <row r="61" spans="1:27" ht="24" hidden="1" customHeight="1" x14ac:dyDescent="0.25">
      <c r="A61" s="99">
        <v>2.11</v>
      </c>
      <c r="B61" s="104" t="s">
        <v>509</v>
      </c>
      <c r="D61" s="90">
        <v>2</v>
      </c>
      <c r="E61" s="107" t="s">
        <v>184</v>
      </c>
      <c r="F61" s="89" t="s">
        <v>157</v>
      </c>
      <c r="I61" s="92">
        <v>43419</v>
      </c>
      <c r="J61" s="92">
        <v>43434</v>
      </c>
      <c r="K61" s="92">
        <v>43433</v>
      </c>
      <c r="L61" s="89" t="s">
        <v>25</v>
      </c>
      <c r="M61" s="138" t="s">
        <v>466</v>
      </c>
      <c r="O61" s="105"/>
    </row>
    <row r="62" spans="1:27" ht="24" hidden="1" customHeight="1" x14ac:dyDescent="0.25">
      <c r="A62" s="99">
        <v>4.08</v>
      </c>
      <c r="B62" s="105" t="s">
        <v>218</v>
      </c>
      <c r="C62" s="98" t="s">
        <v>220</v>
      </c>
      <c r="D62" s="90">
        <v>4</v>
      </c>
      <c r="E62" s="89" t="s">
        <v>261</v>
      </c>
      <c r="F62" s="89" t="s">
        <v>367</v>
      </c>
      <c r="H62" s="92">
        <v>43413</v>
      </c>
      <c r="J62" s="92">
        <v>43434</v>
      </c>
      <c r="K62" s="92">
        <v>43434</v>
      </c>
      <c r="L62" s="89" t="s">
        <v>25</v>
      </c>
      <c r="M62" s="138" t="s">
        <v>400</v>
      </c>
      <c r="O62" s="109"/>
      <c r="P62" s="110"/>
      <c r="Q62" s="111"/>
      <c r="R62" s="111"/>
      <c r="S62" s="111"/>
      <c r="T62" s="110"/>
      <c r="U62" s="115"/>
      <c r="V62" s="111"/>
      <c r="W62" s="111"/>
      <c r="X62" s="111"/>
      <c r="Y62" s="110"/>
      <c r="Z62" s="115"/>
      <c r="AA62" s="118"/>
    </row>
    <row r="63" spans="1:27" ht="24" hidden="1" customHeight="1" x14ac:dyDescent="0.25">
      <c r="A63" s="99">
        <v>6.18</v>
      </c>
      <c r="B63" s="98" t="s">
        <v>470</v>
      </c>
      <c r="D63" s="90">
        <v>6</v>
      </c>
      <c r="E63" s="89" t="s">
        <v>184</v>
      </c>
      <c r="H63" s="92">
        <v>43424</v>
      </c>
      <c r="J63" s="92">
        <v>43434</v>
      </c>
      <c r="K63" s="92">
        <v>43434</v>
      </c>
      <c r="L63" s="89" t="s">
        <v>25</v>
      </c>
      <c r="O63" s="105"/>
    </row>
    <row r="64" spans="1:27" ht="24" hidden="1" customHeight="1" x14ac:dyDescent="0.25">
      <c r="A64" s="99">
        <v>7.01</v>
      </c>
      <c r="B64" s="98" t="s">
        <v>180</v>
      </c>
      <c r="C64" s="98" t="s">
        <v>266</v>
      </c>
      <c r="D64" s="90">
        <v>7</v>
      </c>
      <c r="E64" s="89" t="s">
        <v>157</v>
      </c>
      <c r="F64" s="89" t="s">
        <v>265</v>
      </c>
      <c r="H64" s="92">
        <v>43369</v>
      </c>
      <c r="J64" s="92">
        <v>43435</v>
      </c>
      <c r="K64" s="92">
        <v>43434</v>
      </c>
      <c r="L64" s="89" t="s">
        <v>25</v>
      </c>
      <c r="M64" s="138" t="s">
        <v>447</v>
      </c>
      <c r="O64" s="109"/>
      <c r="P64" s="110"/>
      <c r="Q64" s="111"/>
      <c r="R64" s="111"/>
      <c r="S64" s="111"/>
      <c r="T64" s="110"/>
      <c r="U64" s="115"/>
      <c r="V64" s="111"/>
      <c r="W64" s="111"/>
      <c r="X64" s="111"/>
      <c r="Y64" s="110"/>
      <c r="Z64" s="115"/>
      <c r="AA64" s="118"/>
    </row>
    <row r="65" spans="1:27" ht="24" hidden="1" customHeight="1" x14ac:dyDescent="0.25">
      <c r="A65" s="99">
        <v>7.02</v>
      </c>
      <c r="B65" s="98" t="s">
        <v>165</v>
      </c>
      <c r="C65" s="98" t="s">
        <v>266</v>
      </c>
      <c r="D65" s="90">
        <v>7</v>
      </c>
      <c r="E65" s="89" t="s">
        <v>248</v>
      </c>
      <c r="F65" s="89" t="s">
        <v>265</v>
      </c>
      <c r="H65" s="92">
        <v>43369</v>
      </c>
      <c r="J65" s="92">
        <v>43435</v>
      </c>
      <c r="K65" s="92">
        <v>43431</v>
      </c>
      <c r="L65" s="89" t="s">
        <v>25</v>
      </c>
      <c r="M65" s="138" t="s">
        <v>448</v>
      </c>
      <c r="O65" s="109"/>
      <c r="P65" s="110"/>
      <c r="Q65" s="111"/>
      <c r="R65" s="111"/>
      <c r="S65" s="111"/>
      <c r="T65" s="110"/>
      <c r="U65" s="115"/>
      <c r="V65" s="111"/>
      <c r="W65" s="111"/>
      <c r="X65" s="111"/>
      <c r="Y65" s="110"/>
      <c r="Z65" s="115"/>
      <c r="AA65" s="118"/>
    </row>
    <row r="66" spans="1:27" ht="24" hidden="1" customHeight="1" x14ac:dyDescent="0.25">
      <c r="A66" s="99">
        <v>7.03</v>
      </c>
      <c r="B66" s="98" t="s">
        <v>166</v>
      </c>
      <c r="C66" s="98" t="s">
        <v>266</v>
      </c>
      <c r="D66" s="90">
        <v>7</v>
      </c>
      <c r="E66" s="89" t="s">
        <v>157</v>
      </c>
      <c r="F66" s="89" t="s">
        <v>265</v>
      </c>
      <c r="H66" s="92">
        <v>43369</v>
      </c>
      <c r="J66" s="92">
        <v>43435</v>
      </c>
      <c r="K66" s="92">
        <v>43438</v>
      </c>
      <c r="L66" s="89" t="s">
        <v>25</v>
      </c>
      <c r="M66" s="138" t="s">
        <v>482</v>
      </c>
      <c r="O66" s="109"/>
      <c r="P66" s="110"/>
      <c r="Q66" s="111"/>
      <c r="R66" s="111"/>
      <c r="S66" s="111"/>
      <c r="T66" s="110"/>
      <c r="U66" s="115"/>
      <c r="V66" s="111"/>
      <c r="W66" s="111"/>
      <c r="X66" s="111"/>
      <c r="Y66" s="110"/>
      <c r="Z66" s="115"/>
      <c r="AA66" s="118"/>
    </row>
    <row r="67" spans="1:27" ht="24" hidden="1" customHeight="1" x14ac:dyDescent="0.25">
      <c r="A67" s="99">
        <v>7.04</v>
      </c>
      <c r="B67" s="98" t="s">
        <v>167</v>
      </c>
      <c r="C67" s="98" t="s">
        <v>266</v>
      </c>
      <c r="D67" s="90">
        <v>7</v>
      </c>
      <c r="E67" s="89" t="s">
        <v>157</v>
      </c>
      <c r="F67" s="89" t="s">
        <v>265</v>
      </c>
      <c r="H67" s="92">
        <v>43369</v>
      </c>
      <c r="J67" s="92">
        <v>43435</v>
      </c>
      <c r="K67" s="92">
        <v>43438</v>
      </c>
      <c r="L67" s="89" t="s">
        <v>25</v>
      </c>
      <c r="M67" s="138" t="s">
        <v>482</v>
      </c>
      <c r="O67" s="109"/>
      <c r="P67" s="110"/>
      <c r="Q67" s="111"/>
      <c r="R67" s="111"/>
      <c r="S67" s="111"/>
      <c r="T67" s="110"/>
      <c r="U67" s="115"/>
      <c r="V67" s="111"/>
      <c r="W67" s="111"/>
      <c r="X67" s="111"/>
      <c r="Y67" s="110"/>
      <c r="Z67" s="115"/>
      <c r="AA67" s="118"/>
    </row>
    <row r="68" spans="1:27" ht="24" hidden="1" customHeight="1" x14ac:dyDescent="0.25">
      <c r="A68" s="99">
        <v>4.3</v>
      </c>
      <c r="B68" s="98" t="s">
        <v>407</v>
      </c>
      <c r="C68" s="98" t="s">
        <v>408</v>
      </c>
      <c r="D68" s="90">
        <v>4</v>
      </c>
      <c r="E68" s="89" t="s">
        <v>184</v>
      </c>
      <c r="F68" s="89" t="s">
        <v>431</v>
      </c>
      <c r="H68" s="92">
        <v>43424</v>
      </c>
      <c r="I68" s="92">
        <v>43437</v>
      </c>
      <c r="J68" s="92">
        <v>43437</v>
      </c>
      <c r="K68" s="92">
        <v>43437</v>
      </c>
      <c r="L68" s="89" t="s">
        <v>25</v>
      </c>
      <c r="M68" s="138" t="s">
        <v>409</v>
      </c>
      <c r="O68" s="105"/>
    </row>
    <row r="69" spans="1:27" ht="24" hidden="1" customHeight="1" x14ac:dyDescent="0.25">
      <c r="A69" s="121">
        <v>1.03</v>
      </c>
      <c r="B69" s="98" t="s">
        <v>142</v>
      </c>
      <c r="C69" s="100" t="s">
        <v>135</v>
      </c>
      <c r="D69" s="90">
        <v>1</v>
      </c>
      <c r="E69" s="89" t="s">
        <v>248</v>
      </c>
      <c r="F69" s="89" t="s">
        <v>256</v>
      </c>
      <c r="H69" s="92">
        <v>43369</v>
      </c>
      <c r="I69" s="92">
        <v>43435</v>
      </c>
      <c r="J69" s="92">
        <v>43439</v>
      </c>
      <c r="K69" s="92">
        <v>43429</v>
      </c>
      <c r="L69" s="89" t="s">
        <v>25</v>
      </c>
      <c r="M69" s="139" t="s">
        <v>382</v>
      </c>
      <c r="O69" s="102" t="s">
        <v>305</v>
      </c>
      <c r="Q69" s="103">
        <v>43435</v>
      </c>
      <c r="T69" s="122"/>
      <c r="V69" s="123"/>
      <c r="Y69" s="122"/>
      <c r="AA69" s="124"/>
    </row>
    <row r="70" spans="1:27" ht="24" hidden="1" customHeight="1" x14ac:dyDescent="0.25">
      <c r="A70" s="99">
        <v>1.04</v>
      </c>
      <c r="B70" s="98" t="s">
        <v>143</v>
      </c>
      <c r="C70" s="98" t="s">
        <v>135</v>
      </c>
      <c r="D70" s="90">
        <v>1</v>
      </c>
      <c r="E70" s="89" t="s">
        <v>248</v>
      </c>
      <c r="F70" s="107" t="s">
        <v>350</v>
      </c>
      <c r="H70" s="92">
        <v>43369</v>
      </c>
      <c r="I70" s="92">
        <v>43435</v>
      </c>
      <c r="J70" s="92">
        <v>43439</v>
      </c>
      <c r="K70" s="92">
        <v>43429</v>
      </c>
      <c r="L70" s="89" t="s">
        <v>25</v>
      </c>
      <c r="M70" s="140" t="s">
        <v>380</v>
      </c>
      <c r="O70" s="102" t="s">
        <v>305</v>
      </c>
      <c r="Q70" s="103">
        <v>43435</v>
      </c>
    </row>
    <row r="71" spans="1:27" ht="24" hidden="1" customHeight="1" x14ac:dyDescent="0.25">
      <c r="A71" s="99">
        <v>3.27</v>
      </c>
      <c r="B71" s="98" t="s">
        <v>285</v>
      </c>
      <c r="D71" s="90">
        <v>3</v>
      </c>
      <c r="E71" s="89" t="s">
        <v>259</v>
      </c>
      <c r="F71" s="89" t="s">
        <v>260</v>
      </c>
      <c r="H71" s="92">
        <v>43369</v>
      </c>
      <c r="I71" s="92">
        <v>43435</v>
      </c>
      <c r="J71" s="92">
        <v>43439</v>
      </c>
      <c r="K71" s="92">
        <v>43424</v>
      </c>
      <c r="L71" s="89" t="s">
        <v>25</v>
      </c>
      <c r="M71" s="108"/>
      <c r="O71" s="105" t="s">
        <v>305</v>
      </c>
      <c r="P71" s="97" t="s">
        <v>338</v>
      </c>
      <c r="Q71" s="103">
        <v>43419</v>
      </c>
      <c r="R71" s="103">
        <v>43416</v>
      </c>
    </row>
    <row r="72" spans="1:27" ht="24" hidden="1" customHeight="1" x14ac:dyDescent="0.25">
      <c r="A72" s="99">
        <v>3.32</v>
      </c>
      <c r="B72" s="98" t="s">
        <v>179</v>
      </c>
      <c r="D72" s="90">
        <v>3</v>
      </c>
      <c r="F72" s="89" t="s">
        <v>157</v>
      </c>
      <c r="H72" s="92">
        <v>43369</v>
      </c>
      <c r="I72" s="92">
        <v>43435</v>
      </c>
      <c r="J72" s="92">
        <v>43439</v>
      </c>
      <c r="K72" s="92">
        <v>43424</v>
      </c>
      <c r="L72" s="89" t="s">
        <v>25</v>
      </c>
      <c r="M72" s="138" t="s">
        <v>273</v>
      </c>
      <c r="O72" s="125" t="s">
        <v>308</v>
      </c>
      <c r="P72" s="126" t="s">
        <v>325</v>
      </c>
      <c r="Q72" s="127">
        <v>43435</v>
      </c>
      <c r="R72" s="127"/>
      <c r="S72" s="127"/>
      <c r="T72" s="126"/>
      <c r="U72" s="128" t="s">
        <v>318</v>
      </c>
      <c r="V72" s="127"/>
      <c r="W72" s="127"/>
      <c r="X72" s="127"/>
      <c r="Y72" s="126"/>
      <c r="Z72" s="128"/>
      <c r="AA72" s="129"/>
    </row>
    <row r="73" spans="1:27" ht="24" hidden="1" customHeight="1" x14ac:dyDescent="0.25">
      <c r="A73" s="99">
        <v>4.18</v>
      </c>
      <c r="B73" s="98" t="s">
        <v>236</v>
      </c>
      <c r="C73" s="98" t="s">
        <v>220</v>
      </c>
      <c r="D73" s="90">
        <v>4</v>
      </c>
      <c r="E73" s="89" t="s">
        <v>261</v>
      </c>
      <c r="F73" s="89" t="s">
        <v>367</v>
      </c>
      <c r="H73" s="92">
        <v>43413</v>
      </c>
      <c r="I73" s="92">
        <v>43439</v>
      </c>
      <c r="J73" s="92">
        <v>43439</v>
      </c>
      <c r="K73" s="92">
        <v>43439</v>
      </c>
      <c r="L73" s="89" t="s">
        <v>25</v>
      </c>
      <c r="M73" s="138" t="s">
        <v>400</v>
      </c>
      <c r="O73" s="109"/>
      <c r="P73" s="110"/>
      <c r="Q73" s="111"/>
      <c r="R73" s="111"/>
      <c r="S73" s="111"/>
      <c r="T73" s="110"/>
      <c r="U73" s="115"/>
      <c r="V73" s="111"/>
      <c r="W73" s="111"/>
      <c r="X73" s="111"/>
      <c r="Y73" s="110"/>
      <c r="Z73" s="115"/>
      <c r="AA73" s="118"/>
    </row>
    <row r="74" spans="1:27" ht="24" hidden="1" customHeight="1" x14ac:dyDescent="0.25">
      <c r="A74" s="99">
        <v>3.02</v>
      </c>
      <c r="B74" s="98" t="s">
        <v>428</v>
      </c>
      <c r="D74" s="90">
        <v>3</v>
      </c>
      <c r="E74" s="89" t="s">
        <v>477</v>
      </c>
      <c r="F74" s="89" t="s">
        <v>260</v>
      </c>
      <c r="H74" s="92">
        <v>43369</v>
      </c>
      <c r="I74" s="92">
        <v>43425</v>
      </c>
      <c r="J74" s="92">
        <v>43439</v>
      </c>
      <c r="K74" s="92">
        <v>43440</v>
      </c>
      <c r="L74" s="89" t="s">
        <v>25</v>
      </c>
      <c r="M74" s="147" t="s">
        <v>497</v>
      </c>
      <c r="O74" s="105" t="s">
        <v>308</v>
      </c>
      <c r="Q74" s="103">
        <v>43425</v>
      </c>
    </row>
    <row r="75" spans="1:27" ht="24" hidden="1" customHeight="1" x14ac:dyDescent="0.25">
      <c r="A75" s="99">
        <v>4.1500000000000004</v>
      </c>
      <c r="B75" s="98" t="s">
        <v>235</v>
      </c>
      <c r="C75" s="98" t="s">
        <v>220</v>
      </c>
      <c r="D75" s="90">
        <v>4</v>
      </c>
      <c r="E75" s="89" t="s">
        <v>261</v>
      </c>
      <c r="F75" s="89" t="s">
        <v>367</v>
      </c>
      <c r="H75" s="92">
        <v>43413</v>
      </c>
      <c r="J75" s="92">
        <v>43439</v>
      </c>
      <c r="K75" s="92">
        <v>43439</v>
      </c>
      <c r="L75" s="89" t="s">
        <v>25</v>
      </c>
      <c r="M75" s="138" t="s">
        <v>505</v>
      </c>
      <c r="O75" s="109"/>
      <c r="P75" s="110"/>
      <c r="Q75" s="111"/>
      <c r="R75" s="111"/>
      <c r="S75" s="111"/>
      <c r="T75" s="110"/>
      <c r="U75" s="115"/>
      <c r="V75" s="111"/>
      <c r="W75" s="111"/>
      <c r="X75" s="111"/>
      <c r="Y75" s="110"/>
      <c r="Z75" s="115"/>
      <c r="AA75" s="118"/>
    </row>
    <row r="76" spans="1:27" ht="24" hidden="1" customHeight="1" x14ac:dyDescent="0.25">
      <c r="A76" s="99">
        <v>3.28</v>
      </c>
      <c r="B76" s="98" t="s">
        <v>198</v>
      </c>
      <c r="D76" s="90">
        <v>3</v>
      </c>
      <c r="E76" s="89" t="s">
        <v>184</v>
      </c>
      <c r="F76" s="89" t="s">
        <v>157</v>
      </c>
      <c r="H76" s="92">
        <v>43369</v>
      </c>
      <c r="I76" s="92">
        <v>43405</v>
      </c>
      <c r="J76" s="92">
        <v>43441</v>
      </c>
      <c r="K76" s="92">
        <v>43424</v>
      </c>
      <c r="L76" s="89" t="s">
        <v>25</v>
      </c>
      <c r="M76" s="138" t="s">
        <v>199</v>
      </c>
      <c r="O76" s="105" t="s">
        <v>308</v>
      </c>
      <c r="P76" s="97" t="s">
        <v>323</v>
      </c>
      <c r="Q76" s="103">
        <v>43405</v>
      </c>
      <c r="U76" s="95" t="s">
        <v>318</v>
      </c>
      <c r="AA76" s="117" t="s">
        <v>344</v>
      </c>
    </row>
    <row r="77" spans="1:27" ht="24" hidden="1" customHeight="1" x14ac:dyDescent="0.25">
      <c r="A77" s="99">
        <v>5.1100000000000003</v>
      </c>
      <c r="B77" s="98" t="s">
        <v>282</v>
      </c>
      <c r="C77" s="98" t="s">
        <v>136</v>
      </c>
      <c r="D77" s="90">
        <v>5</v>
      </c>
      <c r="E77" s="89" t="s">
        <v>184</v>
      </c>
      <c r="F77" s="89" t="s">
        <v>334</v>
      </c>
      <c r="H77" s="92">
        <v>43369</v>
      </c>
      <c r="I77" s="92">
        <v>43435</v>
      </c>
      <c r="J77" s="92">
        <v>43441</v>
      </c>
      <c r="K77" s="92">
        <v>43429</v>
      </c>
      <c r="L77" s="89" t="s">
        <v>25</v>
      </c>
      <c r="M77" s="138" t="s">
        <v>480</v>
      </c>
      <c r="O77" s="105" t="s">
        <v>305</v>
      </c>
      <c r="Q77" s="103">
        <v>43435</v>
      </c>
    </row>
    <row r="78" spans="1:27" ht="24" hidden="1" customHeight="1" x14ac:dyDescent="0.25">
      <c r="A78" s="99">
        <v>5.12</v>
      </c>
      <c r="B78" s="98" t="s">
        <v>168</v>
      </c>
      <c r="D78" s="90">
        <v>5</v>
      </c>
      <c r="E78" s="89" t="s">
        <v>184</v>
      </c>
      <c r="F78" s="89" t="s">
        <v>157</v>
      </c>
      <c r="H78" s="92">
        <v>43369</v>
      </c>
      <c r="I78" s="92">
        <v>43435</v>
      </c>
      <c r="J78" s="92">
        <v>43441</v>
      </c>
      <c r="K78" s="92">
        <v>43424</v>
      </c>
      <c r="L78" s="89" t="s">
        <v>25</v>
      </c>
      <c r="O78" s="105" t="s">
        <v>324</v>
      </c>
      <c r="P78" s="97" t="s">
        <v>354</v>
      </c>
      <c r="Q78" s="103">
        <v>43435</v>
      </c>
      <c r="S78" s="103" t="s">
        <v>184</v>
      </c>
      <c r="U78" s="95" t="s">
        <v>318</v>
      </c>
      <c r="AA78" s="113" t="s">
        <v>341</v>
      </c>
    </row>
    <row r="79" spans="1:27" ht="24" hidden="1" customHeight="1" x14ac:dyDescent="0.25">
      <c r="A79" s="99">
        <v>5.13</v>
      </c>
      <c r="B79" s="98" t="s">
        <v>169</v>
      </c>
      <c r="D79" s="90">
        <v>5</v>
      </c>
      <c r="E79" s="89" t="s">
        <v>184</v>
      </c>
      <c r="F79" s="89" t="s">
        <v>157</v>
      </c>
      <c r="H79" s="92">
        <v>43369</v>
      </c>
      <c r="I79" s="92">
        <v>43435</v>
      </c>
      <c r="J79" s="92">
        <v>43441</v>
      </c>
      <c r="K79" s="92">
        <v>43424</v>
      </c>
      <c r="L79" s="89" t="s">
        <v>25</v>
      </c>
      <c r="O79" s="105" t="s">
        <v>324</v>
      </c>
      <c r="P79" s="97" t="s">
        <v>354</v>
      </c>
      <c r="Q79" s="103">
        <v>43435</v>
      </c>
      <c r="S79" s="103" t="s">
        <v>184</v>
      </c>
      <c r="U79" s="95" t="s">
        <v>318</v>
      </c>
      <c r="AA79" s="113" t="s">
        <v>341</v>
      </c>
    </row>
    <row r="80" spans="1:27" ht="24" hidden="1" customHeight="1" x14ac:dyDescent="0.25">
      <c r="A80" s="99">
        <v>5.14</v>
      </c>
      <c r="B80" s="98" t="s">
        <v>170</v>
      </c>
      <c r="D80" s="90">
        <v>5</v>
      </c>
      <c r="E80" s="89" t="s">
        <v>184</v>
      </c>
      <c r="F80" s="89" t="s">
        <v>157</v>
      </c>
      <c r="H80" s="92">
        <v>43369</v>
      </c>
      <c r="I80" s="92">
        <v>43435</v>
      </c>
      <c r="J80" s="92">
        <v>43441</v>
      </c>
      <c r="K80" s="92">
        <v>43424</v>
      </c>
      <c r="L80" s="89" t="s">
        <v>25</v>
      </c>
      <c r="O80" s="105" t="s">
        <v>324</v>
      </c>
      <c r="P80" s="97" t="s">
        <v>353</v>
      </c>
      <c r="Q80" s="103">
        <v>43435</v>
      </c>
      <c r="T80" s="97" t="s">
        <v>184</v>
      </c>
      <c r="U80" s="95" t="s">
        <v>318</v>
      </c>
      <c r="AA80" s="113" t="s">
        <v>341</v>
      </c>
    </row>
    <row r="81" spans="1:27" ht="24" hidden="1" customHeight="1" x14ac:dyDescent="0.25">
      <c r="A81" s="99">
        <v>5.15</v>
      </c>
      <c r="B81" s="98" t="s">
        <v>174</v>
      </c>
      <c r="D81" s="90">
        <v>5</v>
      </c>
      <c r="E81" s="89" t="s">
        <v>184</v>
      </c>
      <c r="F81" s="89" t="s">
        <v>157</v>
      </c>
      <c r="H81" s="92">
        <v>43369</v>
      </c>
      <c r="I81" s="92">
        <v>43435</v>
      </c>
      <c r="J81" s="92">
        <v>43441</v>
      </c>
      <c r="K81" s="92">
        <v>43424</v>
      </c>
      <c r="L81" s="89" t="s">
        <v>25</v>
      </c>
      <c r="O81" s="105" t="s">
        <v>324</v>
      </c>
      <c r="P81" s="97" t="s">
        <v>353</v>
      </c>
      <c r="Q81" s="103">
        <v>43435</v>
      </c>
      <c r="S81" s="103" t="s">
        <v>184</v>
      </c>
      <c r="U81" s="95" t="s">
        <v>318</v>
      </c>
      <c r="AA81" s="366" t="s">
        <v>341</v>
      </c>
    </row>
    <row r="82" spans="1:27" ht="24" hidden="1" customHeight="1" x14ac:dyDescent="0.25">
      <c r="A82" s="99">
        <v>5.16</v>
      </c>
      <c r="B82" s="98" t="s">
        <v>175</v>
      </c>
      <c r="D82" s="90">
        <v>5</v>
      </c>
      <c r="E82" s="89" t="s">
        <v>184</v>
      </c>
      <c r="F82" s="89" t="s">
        <v>157</v>
      </c>
      <c r="H82" s="92">
        <v>43369</v>
      </c>
      <c r="I82" s="92">
        <v>43435</v>
      </c>
      <c r="J82" s="92">
        <v>43441</v>
      </c>
      <c r="K82" s="92">
        <v>43424</v>
      </c>
      <c r="L82" s="89" t="s">
        <v>25</v>
      </c>
      <c r="O82" s="105" t="s">
        <v>324</v>
      </c>
      <c r="P82" s="97" t="s">
        <v>353</v>
      </c>
      <c r="Q82" s="103">
        <v>43435</v>
      </c>
      <c r="S82" s="103" t="s">
        <v>184</v>
      </c>
      <c r="U82" s="95" t="s">
        <v>318</v>
      </c>
      <c r="AA82" s="366" t="s">
        <v>341</v>
      </c>
    </row>
    <row r="83" spans="1:27" ht="24" hidden="1" customHeight="1" x14ac:dyDescent="0.25">
      <c r="A83" s="99">
        <v>5.17</v>
      </c>
      <c r="B83" s="98" t="s">
        <v>176</v>
      </c>
      <c r="D83" s="90">
        <v>5</v>
      </c>
      <c r="E83" s="89" t="s">
        <v>184</v>
      </c>
      <c r="F83" s="89" t="s">
        <v>157</v>
      </c>
      <c r="H83" s="92">
        <v>43369</v>
      </c>
      <c r="I83" s="92">
        <v>43435</v>
      </c>
      <c r="J83" s="92">
        <v>43441</v>
      </c>
      <c r="K83" s="92">
        <v>43424</v>
      </c>
      <c r="L83" s="89" t="s">
        <v>25</v>
      </c>
      <c r="O83" s="105" t="s">
        <v>324</v>
      </c>
      <c r="P83" s="97" t="s">
        <v>353</v>
      </c>
      <c r="Q83" s="103">
        <v>43435</v>
      </c>
      <c r="S83" s="103" t="s">
        <v>184</v>
      </c>
      <c r="U83" s="95" t="s">
        <v>318</v>
      </c>
      <c r="AA83" s="366" t="s">
        <v>341</v>
      </c>
    </row>
    <row r="84" spans="1:27" ht="24" hidden="1" customHeight="1" x14ac:dyDescent="0.25">
      <c r="A84" s="99">
        <v>5.18</v>
      </c>
      <c r="B84" s="98" t="s">
        <v>288</v>
      </c>
      <c r="D84" s="90">
        <v>5</v>
      </c>
      <c r="E84" s="89" t="s">
        <v>184</v>
      </c>
      <c r="F84" s="89" t="s">
        <v>369</v>
      </c>
      <c r="H84" s="92">
        <v>43369</v>
      </c>
      <c r="I84" s="92">
        <v>43435</v>
      </c>
      <c r="J84" s="92">
        <v>43441</v>
      </c>
      <c r="K84" s="92">
        <v>43430</v>
      </c>
      <c r="L84" s="89" t="s">
        <v>25</v>
      </c>
      <c r="O84" s="105" t="s">
        <v>305</v>
      </c>
      <c r="Q84" s="103">
        <v>43435</v>
      </c>
      <c r="AA84" s="120"/>
    </row>
    <row r="85" spans="1:27" ht="24" hidden="1" customHeight="1" x14ac:dyDescent="0.25">
      <c r="A85" s="121">
        <v>5.19</v>
      </c>
      <c r="B85" s="98" t="s">
        <v>183</v>
      </c>
      <c r="D85" s="90">
        <v>5</v>
      </c>
      <c r="E85" s="89" t="s">
        <v>184</v>
      </c>
      <c r="F85" s="89" t="s">
        <v>260</v>
      </c>
      <c r="H85" s="92">
        <v>43369</v>
      </c>
      <c r="I85" s="92">
        <v>43435</v>
      </c>
      <c r="J85" s="92">
        <v>43441</v>
      </c>
      <c r="K85" s="92">
        <v>43424</v>
      </c>
      <c r="L85" s="89" t="s">
        <v>25</v>
      </c>
      <c r="O85" s="105" t="s">
        <v>305</v>
      </c>
      <c r="P85" s="97" t="s">
        <v>326</v>
      </c>
      <c r="Q85" s="103">
        <v>43435</v>
      </c>
      <c r="T85" s="122"/>
      <c r="U85" s="95" t="s">
        <v>318</v>
      </c>
      <c r="V85" s="123"/>
      <c r="Y85" s="122"/>
      <c r="AA85" s="124"/>
    </row>
    <row r="86" spans="1:27" ht="24" hidden="1" customHeight="1" x14ac:dyDescent="0.25">
      <c r="A86" s="99">
        <v>5.24</v>
      </c>
      <c r="B86" s="98" t="s">
        <v>283</v>
      </c>
      <c r="D86" s="90">
        <v>5</v>
      </c>
      <c r="E86" s="89" t="s">
        <v>184</v>
      </c>
      <c r="F86" s="89" t="s">
        <v>369</v>
      </c>
      <c r="H86" s="92">
        <v>43369</v>
      </c>
      <c r="I86" s="92">
        <v>43435</v>
      </c>
      <c r="J86" s="92">
        <v>43441</v>
      </c>
      <c r="K86" s="92">
        <v>43430</v>
      </c>
      <c r="L86" s="89" t="s">
        <v>25</v>
      </c>
      <c r="O86" s="105" t="s">
        <v>305</v>
      </c>
      <c r="Q86" s="103">
        <v>43435</v>
      </c>
      <c r="AA86" s="120"/>
    </row>
    <row r="87" spans="1:27" ht="24" hidden="1" customHeight="1" x14ac:dyDescent="0.25">
      <c r="A87" s="99">
        <v>6.05</v>
      </c>
      <c r="B87" s="98" t="s">
        <v>190</v>
      </c>
      <c r="C87" s="98" t="s">
        <v>138</v>
      </c>
      <c r="D87" s="90">
        <v>6</v>
      </c>
      <c r="E87" s="89" t="s">
        <v>157</v>
      </c>
      <c r="F87" s="89" t="s">
        <v>184</v>
      </c>
      <c r="H87" s="92">
        <v>43369</v>
      </c>
      <c r="I87" s="92">
        <v>43449</v>
      </c>
      <c r="J87" s="92">
        <v>43452</v>
      </c>
      <c r="K87" s="92">
        <v>43431</v>
      </c>
      <c r="L87" s="89" t="s">
        <v>25</v>
      </c>
      <c r="M87" s="146" t="s">
        <v>375</v>
      </c>
      <c r="O87" s="105" t="s">
        <v>305</v>
      </c>
      <c r="Q87" s="103">
        <v>43449</v>
      </c>
    </row>
    <row r="88" spans="1:27" ht="24" hidden="1" customHeight="1" x14ac:dyDescent="0.25">
      <c r="A88" s="99">
        <v>8.02</v>
      </c>
      <c r="B88" s="98" t="s">
        <v>192</v>
      </c>
      <c r="C88" s="98" t="s">
        <v>209</v>
      </c>
      <c r="D88" s="90">
        <v>8</v>
      </c>
      <c r="E88" s="89" t="s">
        <v>194</v>
      </c>
      <c r="F88" s="89" t="s">
        <v>157</v>
      </c>
      <c r="H88" s="92">
        <v>43369</v>
      </c>
      <c r="J88" s="92">
        <v>43465</v>
      </c>
      <c r="K88" s="92">
        <v>43438</v>
      </c>
      <c r="L88" s="89" t="s">
        <v>25</v>
      </c>
      <c r="M88" s="138" t="s">
        <v>444</v>
      </c>
      <c r="O88" s="109"/>
      <c r="P88" s="110"/>
      <c r="Q88" s="111"/>
      <c r="R88" s="111"/>
      <c r="S88" s="111"/>
      <c r="T88" s="110"/>
      <c r="U88" s="115"/>
      <c r="V88" s="111"/>
      <c r="W88" s="111"/>
      <c r="X88" s="111"/>
      <c r="Y88" s="110"/>
      <c r="Z88" s="115"/>
      <c r="AA88" s="118"/>
    </row>
    <row r="89" spans="1:27" ht="63.75" customHeight="1" x14ac:dyDescent="0.25">
      <c r="A89" s="99">
        <v>4.01</v>
      </c>
      <c r="B89" s="98" t="s">
        <v>500</v>
      </c>
      <c r="C89" s="104" t="s">
        <v>137</v>
      </c>
      <c r="D89" s="90">
        <v>4</v>
      </c>
      <c r="E89" s="89" t="s">
        <v>261</v>
      </c>
      <c r="F89" s="89" t="s">
        <v>432</v>
      </c>
      <c r="H89" s="92">
        <v>43369</v>
      </c>
      <c r="I89" s="92">
        <v>43405</v>
      </c>
      <c r="J89" s="92">
        <v>43411</v>
      </c>
      <c r="L89" s="89" t="s">
        <v>452</v>
      </c>
      <c r="M89" s="150" t="s">
        <v>518</v>
      </c>
      <c r="O89" s="137" t="s">
        <v>440</v>
      </c>
      <c r="P89" s="97" t="s">
        <v>313</v>
      </c>
      <c r="U89" s="95" t="s">
        <v>366</v>
      </c>
      <c r="V89" s="103">
        <v>43420</v>
      </c>
      <c r="AA89" s="117" t="s">
        <v>370</v>
      </c>
    </row>
    <row r="90" spans="1:27" ht="53.25" customHeight="1" x14ac:dyDescent="0.25">
      <c r="A90" s="99">
        <v>2.0499999999999998</v>
      </c>
      <c r="B90" s="105" t="s">
        <v>139</v>
      </c>
      <c r="C90" s="98" t="s">
        <v>138</v>
      </c>
      <c r="D90" s="90">
        <v>2</v>
      </c>
      <c r="E90" s="89" t="s">
        <v>184</v>
      </c>
      <c r="F90" s="89" t="s">
        <v>157</v>
      </c>
      <c r="H90" s="92">
        <v>43369</v>
      </c>
      <c r="I90" s="92">
        <v>43433</v>
      </c>
      <c r="J90" s="92">
        <v>43433</v>
      </c>
      <c r="L90" s="89" t="s">
        <v>452</v>
      </c>
      <c r="M90" s="139" t="s">
        <v>523</v>
      </c>
      <c r="O90" s="105"/>
      <c r="Q90" s="106" t="s">
        <v>317</v>
      </c>
    </row>
    <row r="91" spans="1:27" ht="69" customHeight="1" x14ac:dyDescent="0.25">
      <c r="A91" s="99">
        <v>4.5</v>
      </c>
      <c r="B91" s="98" t="s">
        <v>516</v>
      </c>
      <c r="C91" s="98" t="s">
        <v>485</v>
      </c>
      <c r="D91" s="90">
        <v>4</v>
      </c>
      <c r="E91" s="89" t="s">
        <v>261</v>
      </c>
      <c r="F91" s="89" t="s">
        <v>493</v>
      </c>
      <c r="H91" s="92">
        <v>43437</v>
      </c>
      <c r="I91" s="92">
        <v>43437</v>
      </c>
      <c r="J91" s="92">
        <v>43441</v>
      </c>
      <c r="L91" s="89" t="s">
        <v>452</v>
      </c>
      <c r="M91" s="138" t="s">
        <v>492</v>
      </c>
      <c r="O91" s="105"/>
    </row>
    <row r="92" spans="1:27" ht="36.75" hidden="1" customHeight="1" x14ac:dyDescent="0.25">
      <c r="A92" s="99">
        <v>4.24</v>
      </c>
      <c r="B92" s="98" t="s">
        <v>228</v>
      </c>
      <c r="C92" s="98" t="s">
        <v>223</v>
      </c>
      <c r="D92" s="90">
        <v>4</v>
      </c>
      <c r="E92" s="89" t="s">
        <v>227</v>
      </c>
      <c r="H92" s="92">
        <v>43413</v>
      </c>
      <c r="J92" s="92">
        <v>43431</v>
      </c>
      <c r="L92" s="89" t="s">
        <v>26</v>
      </c>
      <c r="M92" s="138" t="s">
        <v>434</v>
      </c>
      <c r="O92" s="109"/>
      <c r="P92" s="110"/>
      <c r="Q92" s="111"/>
      <c r="R92" s="111"/>
      <c r="S92" s="111"/>
      <c r="T92" s="110"/>
      <c r="U92" s="115"/>
      <c r="V92" s="111"/>
      <c r="W92" s="111"/>
      <c r="X92" s="111"/>
      <c r="Y92" s="110"/>
      <c r="Z92" s="115"/>
      <c r="AA92" s="118"/>
    </row>
    <row r="93" spans="1:27" ht="29.25" customHeight="1" x14ac:dyDescent="0.25">
      <c r="A93" s="99">
        <v>6.02</v>
      </c>
      <c r="B93" s="98" t="s">
        <v>467</v>
      </c>
      <c r="C93" s="98" t="s">
        <v>138</v>
      </c>
      <c r="D93" s="90">
        <v>6</v>
      </c>
      <c r="E93" s="89" t="s">
        <v>157</v>
      </c>
      <c r="F93" s="89" t="s">
        <v>184</v>
      </c>
      <c r="H93" s="92">
        <v>43369</v>
      </c>
      <c r="I93" s="92">
        <v>43435</v>
      </c>
      <c r="J93" s="92">
        <v>43441</v>
      </c>
      <c r="L93" s="89" t="s">
        <v>26</v>
      </c>
      <c r="M93" s="138" t="s">
        <v>519</v>
      </c>
      <c r="O93" s="105"/>
    </row>
    <row r="94" spans="1:27" ht="60.75" hidden="1" customHeight="1" x14ac:dyDescent="0.25">
      <c r="A94" s="99">
        <v>6.12</v>
      </c>
      <c r="B94" s="98" t="s">
        <v>461</v>
      </c>
      <c r="D94" s="90">
        <v>6</v>
      </c>
      <c r="E94" s="89" t="s">
        <v>184</v>
      </c>
      <c r="F94" s="89" t="s">
        <v>333</v>
      </c>
      <c r="H94" s="92">
        <v>43432</v>
      </c>
      <c r="I94" s="92">
        <v>43432</v>
      </c>
      <c r="J94" s="92">
        <v>43441</v>
      </c>
      <c r="L94" s="89" t="s">
        <v>26</v>
      </c>
      <c r="M94" s="139" t="s">
        <v>508</v>
      </c>
      <c r="O94" s="105"/>
      <c r="AA94" s="120"/>
    </row>
    <row r="95" spans="1:27" ht="48" hidden="1" x14ac:dyDescent="0.25">
      <c r="A95" s="99">
        <v>6.13</v>
      </c>
      <c r="B95" s="98" t="s">
        <v>455</v>
      </c>
      <c r="D95" s="90">
        <v>6</v>
      </c>
      <c r="E95" s="89" t="s">
        <v>184</v>
      </c>
      <c r="F95" s="89" t="s">
        <v>333</v>
      </c>
      <c r="H95" s="92">
        <v>43432</v>
      </c>
      <c r="I95" s="92">
        <v>43432</v>
      </c>
      <c r="J95" s="92">
        <v>43441</v>
      </c>
      <c r="L95" s="89" t="s">
        <v>26</v>
      </c>
      <c r="M95" s="139" t="s">
        <v>484</v>
      </c>
      <c r="O95" s="105"/>
      <c r="AA95" s="120"/>
    </row>
    <row r="96" spans="1:27" ht="61.5" customHeight="1" x14ac:dyDescent="0.25">
      <c r="A96" s="99">
        <v>6.16</v>
      </c>
      <c r="B96" s="98" t="s">
        <v>483</v>
      </c>
      <c r="D96" s="90">
        <v>6</v>
      </c>
      <c r="E96" s="89" t="s">
        <v>248</v>
      </c>
      <c r="F96" s="89" t="s">
        <v>469</v>
      </c>
      <c r="H96" s="92">
        <v>43434</v>
      </c>
      <c r="I96" s="92">
        <v>43434</v>
      </c>
      <c r="J96" s="92">
        <v>43441</v>
      </c>
      <c r="L96" s="89" t="s">
        <v>26</v>
      </c>
      <c r="M96" s="138" t="s">
        <v>520</v>
      </c>
      <c r="O96" s="105"/>
    </row>
    <row r="97" spans="1:27" ht="59.25" customHeight="1" x14ac:dyDescent="0.25">
      <c r="A97" s="99">
        <v>6.17</v>
      </c>
      <c r="B97" s="98" t="s">
        <v>524</v>
      </c>
      <c r="D97" s="90">
        <v>6</v>
      </c>
      <c r="E97" s="89" t="s">
        <v>184</v>
      </c>
      <c r="F97" s="89" t="s">
        <v>471</v>
      </c>
      <c r="H97" s="92">
        <v>43433</v>
      </c>
      <c r="I97" s="92">
        <v>43434</v>
      </c>
      <c r="J97" s="92">
        <v>43442</v>
      </c>
      <c r="L97" s="89" t="s">
        <v>26</v>
      </c>
      <c r="M97" s="138" t="s">
        <v>522</v>
      </c>
      <c r="O97" s="105"/>
    </row>
    <row r="98" spans="1:27" ht="46.5" hidden="1" customHeight="1" x14ac:dyDescent="0.25">
      <c r="A98" s="99">
        <v>3.36</v>
      </c>
      <c r="B98" s="98" t="s">
        <v>271</v>
      </c>
      <c r="D98" s="90">
        <v>3</v>
      </c>
      <c r="E98" s="89" t="s">
        <v>460</v>
      </c>
      <c r="F98" s="89" t="s">
        <v>333</v>
      </c>
      <c r="H98" s="92">
        <v>43369</v>
      </c>
      <c r="I98" s="92">
        <v>43425</v>
      </c>
      <c r="J98" s="92">
        <v>43443</v>
      </c>
      <c r="L98" s="89" t="s">
        <v>26</v>
      </c>
      <c r="M98" s="138" t="s">
        <v>462</v>
      </c>
      <c r="O98" s="105" t="s">
        <v>308</v>
      </c>
      <c r="Q98" s="103">
        <v>43425</v>
      </c>
      <c r="R98" s="103">
        <v>43419</v>
      </c>
    </row>
    <row r="99" spans="1:27" ht="84" hidden="1" x14ac:dyDescent="0.25">
      <c r="A99" s="99">
        <v>1.1399999999999999</v>
      </c>
      <c r="B99" s="104" t="s">
        <v>453</v>
      </c>
      <c r="D99" s="90">
        <v>1</v>
      </c>
      <c r="E99" s="107" t="s">
        <v>501</v>
      </c>
      <c r="H99" s="92">
        <v>43369</v>
      </c>
      <c r="J99" s="92">
        <v>43444</v>
      </c>
      <c r="L99" s="89" t="s">
        <v>26</v>
      </c>
      <c r="M99" s="138" t="s">
        <v>494</v>
      </c>
      <c r="O99" s="105"/>
    </row>
    <row r="100" spans="1:27" ht="88.5" customHeight="1" x14ac:dyDescent="0.25">
      <c r="A100" s="99">
        <v>2.2999999999999998</v>
      </c>
      <c r="B100" s="98" t="s">
        <v>414</v>
      </c>
      <c r="C100" s="98" t="s">
        <v>415</v>
      </c>
      <c r="D100" s="90">
        <v>2</v>
      </c>
      <c r="E100" s="89" t="s">
        <v>184</v>
      </c>
      <c r="F100" s="89" t="s">
        <v>157</v>
      </c>
      <c r="G100" s="89" t="s">
        <v>416</v>
      </c>
      <c r="H100" s="92">
        <v>43424</v>
      </c>
      <c r="I100" s="92">
        <v>43433</v>
      </c>
      <c r="J100" s="92">
        <v>43446</v>
      </c>
      <c r="L100" s="89" t="s">
        <v>26</v>
      </c>
      <c r="M100" s="138" t="s">
        <v>463</v>
      </c>
      <c r="O100" s="105"/>
    </row>
    <row r="101" spans="1:27" ht="38.25" hidden="1" x14ac:dyDescent="0.25">
      <c r="A101" s="99">
        <v>2.12</v>
      </c>
      <c r="B101" s="105" t="s">
        <v>486</v>
      </c>
      <c r="C101" s="104" t="s">
        <v>487</v>
      </c>
      <c r="D101" s="90">
        <v>2</v>
      </c>
      <c r="E101" s="89" t="s">
        <v>460</v>
      </c>
      <c r="F101" s="107" t="s">
        <v>157</v>
      </c>
      <c r="H101" s="92">
        <v>43434</v>
      </c>
      <c r="I101" s="92">
        <v>43434</v>
      </c>
      <c r="J101" s="92">
        <v>43449</v>
      </c>
      <c r="L101" s="89" t="s">
        <v>26</v>
      </c>
      <c r="M101" s="139" t="s">
        <v>498</v>
      </c>
      <c r="O101" s="105"/>
      <c r="Q101" s="106"/>
    </row>
    <row r="102" spans="1:27" ht="25.5" hidden="1" x14ac:dyDescent="0.25">
      <c r="A102" s="99">
        <v>4.25</v>
      </c>
      <c r="B102" s="98" t="s">
        <v>244</v>
      </c>
      <c r="C102" s="98" t="s">
        <v>224</v>
      </c>
      <c r="D102" s="90">
        <v>4</v>
      </c>
      <c r="E102" s="89" t="s">
        <v>261</v>
      </c>
      <c r="F102" s="89" t="s">
        <v>367</v>
      </c>
      <c r="H102" s="92">
        <v>43413</v>
      </c>
      <c r="J102" s="92">
        <v>43449</v>
      </c>
      <c r="L102" s="89" t="s">
        <v>26</v>
      </c>
      <c r="M102" s="138" t="s">
        <v>507</v>
      </c>
      <c r="O102" s="109"/>
      <c r="P102" s="110"/>
      <c r="Q102" s="111"/>
      <c r="R102" s="111"/>
      <c r="S102" s="111"/>
      <c r="T102" s="110"/>
      <c r="U102" s="115"/>
      <c r="V102" s="111"/>
      <c r="W102" s="111"/>
      <c r="X102" s="111"/>
      <c r="Y102" s="110"/>
      <c r="Z102" s="115"/>
      <c r="AA102" s="118"/>
    </row>
    <row r="103" spans="1:27" ht="25.5" hidden="1" x14ac:dyDescent="0.25">
      <c r="A103" s="99">
        <v>8.01</v>
      </c>
      <c r="B103" s="98" t="s">
        <v>191</v>
      </c>
      <c r="C103" s="98" t="s">
        <v>208</v>
      </c>
      <c r="D103" s="90">
        <v>8</v>
      </c>
      <c r="E103" s="89" t="s">
        <v>193</v>
      </c>
      <c r="F103" s="89" t="s">
        <v>157</v>
      </c>
      <c r="H103" s="92">
        <v>43369</v>
      </c>
      <c r="I103" s="92">
        <v>43417</v>
      </c>
      <c r="J103" s="92">
        <v>43465</v>
      </c>
      <c r="L103" s="89" t="s">
        <v>26</v>
      </c>
      <c r="M103" s="138" t="s">
        <v>443</v>
      </c>
      <c r="O103" s="109"/>
      <c r="P103" s="110"/>
      <c r="Q103" s="111"/>
      <c r="R103" s="111"/>
      <c r="S103" s="111"/>
      <c r="T103" s="110"/>
      <c r="U103" s="115"/>
      <c r="V103" s="111"/>
      <c r="W103" s="111"/>
      <c r="X103" s="111"/>
      <c r="Y103" s="110"/>
      <c r="Z103" s="115"/>
      <c r="AA103" s="118"/>
    </row>
    <row r="104" spans="1:27" ht="59.25" customHeight="1" x14ac:dyDescent="0.25">
      <c r="A104" s="121">
        <v>1.06</v>
      </c>
      <c r="B104" s="104" t="s">
        <v>378</v>
      </c>
      <c r="D104" s="90">
        <v>1</v>
      </c>
      <c r="E104" s="89" t="s">
        <v>248</v>
      </c>
      <c r="F104" s="107" t="s">
        <v>381</v>
      </c>
      <c r="I104" s="92">
        <v>43454</v>
      </c>
      <c r="J104" s="92">
        <v>43480</v>
      </c>
      <c r="L104" s="89" t="s">
        <v>26</v>
      </c>
      <c r="M104" s="150" t="s">
        <v>517</v>
      </c>
      <c r="O104" s="105"/>
      <c r="T104" s="122"/>
      <c r="V104" s="123"/>
      <c r="Y104" s="122"/>
      <c r="AA104" s="124"/>
    </row>
    <row r="105" spans="1:27" ht="31.5" hidden="1" customHeight="1" x14ac:dyDescent="0.25">
      <c r="A105" s="99">
        <v>4.07</v>
      </c>
      <c r="B105" s="105" t="s">
        <v>231</v>
      </c>
      <c r="C105" s="98" t="s">
        <v>220</v>
      </c>
      <c r="D105" s="90">
        <v>4</v>
      </c>
      <c r="E105" s="89" t="s">
        <v>261</v>
      </c>
      <c r="F105" s="89" t="s">
        <v>367</v>
      </c>
      <c r="H105" s="92">
        <v>43413</v>
      </c>
      <c r="I105" s="92">
        <v>43434</v>
      </c>
      <c r="J105" s="92">
        <v>43441</v>
      </c>
      <c r="L105" s="89" t="s">
        <v>27</v>
      </c>
      <c r="O105" s="109"/>
      <c r="P105" s="110"/>
      <c r="Q105" s="111"/>
      <c r="R105" s="111"/>
      <c r="S105" s="111"/>
      <c r="T105" s="110"/>
      <c r="U105" s="115"/>
      <c r="V105" s="111"/>
      <c r="W105" s="111"/>
      <c r="X105" s="111"/>
      <c r="Y105" s="110"/>
      <c r="Z105" s="115"/>
      <c r="AA105" s="118"/>
    </row>
    <row r="106" spans="1:27" ht="58.5" hidden="1" customHeight="1" x14ac:dyDescent="0.25">
      <c r="A106" s="99">
        <v>1.01</v>
      </c>
      <c r="B106" s="98" t="s">
        <v>435</v>
      </c>
      <c r="C106" s="104" t="s">
        <v>135</v>
      </c>
      <c r="D106" s="90">
        <v>1</v>
      </c>
      <c r="E106" s="89" t="s">
        <v>248</v>
      </c>
      <c r="F106" s="107" t="s">
        <v>256</v>
      </c>
      <c r="I106" s="92">
        <v>43442</v>
      </c>
      <c r="J106" s="92">
        <v>43442</v>
      </c>
      <c r="L106" s="89" t="s">
        <v>27</v>
      </c>
      <c r="M106" s="139" t="s">
        <v>491</v>
      </c>
      <c r="O106" s="102"/>
    </row>
    <row r="107" spans="1:27" ht="35.25" hidden="1" customHeight="1" x14ac:dyDescent="0.25">
      <c r="A107" s="99">
        <v>1.02</v>
      </c>
      <c r="B107" s="98" t="s">
        <v>436</v>
      </c>
      <c r="C107" s="104" t="s">
        <v>135</v>
      </c>
      <c r="D107" s="90">
        <v>1</v>
      </c>
      <c r="E107" s="89" t="s">
        <v>248</v>
      </c>
      <c r="F107" s="107" t="s">
        <v>256</v>
      </c>
      <c r="I107" s="92">
        <v>43442</v>
      </c>
      <c r="J107" s="92">
        <v>43444</v>
      </c>
      <c r="L107" s="89" t="s">
        <v>27</v>
      </c>
      <c r="M107" s="139" t="s">
        <v>488</v>
      </c>
      <c r="O107" s="102"/>
    </row>
    <row r="108" spans="1:27" ht="25.5" hidden="1" x14ac:dyDescent="0.25">
      <c r="A108" s="99">
        <v>4.3099999999999996</v>
      </c>
      <c r="B108" s="98" t="s">
        <v>464</v>
      </c>
      <c r="C108" s="98" t="s">
        <v>408</v>
      </c>
      <c r="D108" s="90">
        <v>4</v>
      </c>
      <c r="E108" s="89" t="s">
        <v>157</v>
      </c>
      <c r="F108" s="89" t="s">
        <v>367</v>
      </c>
      <c r="H108" s="92">
        <v>43432</v>
      </c>
      <c r="I108" s="92">
        <v>43444</v>
      </c>
      <c r="J108" s="92">
        <v>43444</v>
      </c>
      <c r="L108" s="89" t="s">
        <v>27</v>
      </c>
      <c r="M108" s="138" t="s">
        <v>502</v>
      </c>
      <c r="O108" s="105"/>
    </row>
    <row r="109" spans="1:27" ht="24" hidden="1" customHeight="1" x14ac:dyDescent="0.25">
      <c r="A109" s="99">
        <v>4.22</v>
      </c>
      <c r="B109" s="98" t="s">
        <v>240</v>
      </c>
      <c r="C109" s="98" t="s">
        <v>215</v>
      </c>
      <c r="D109" s="90">
        <v>4</v>
      </c>
      <c r="E109" s="89" t="s">
        <v>403</v>
      </c>
      <c r="F109" s="89" t="s">
        <v>431</v>
      </c>
      <c r="H109" s="92">
        <v>43413</v>
      </c>
      <c r="J109" s="92">
        <v>43446</v>
      </c>
      <c r="L109" s="89" t="s">
        <v>27</v>
      </c>
      <c r="M109" s="138" t="s">
        <v>402</v>
      </c>
      <c r="O109" s="109"/>
      <c r="P109" s="110"/>
      <c r="Q109" s="111"/>
      <c r="R109" s="111"/>
      <c r="S109" s="111"/>
      <c r="T109" s="110"/>
      <c r="U109" s="115"/>
      <c r="V109" s="111"/>
      <c r="W109" s="111"/>
      <c r="X109" s="111"/>
      <c r="Y109" s="110"/>
      <c r="Z109" s="115"/>
      <c r="AA109" s="118"/>
    </row>
    <row r="110" spans="1:27" ht="24" hidden="1" customHeight="1" x14ac:dyDescent="0.25">
      <c r="A110" s="99">
        <v>4.17</v>
      </c>
      <c r="B110" s="98" t="s">
        <v>243</v>
      </c>
      <c r="C110" s="98" t="s">
        <v>220</v>
      </c>
      <c r="D110" s="90">
        <v>4</v>
      </c>
      <c r="E110" s="89" t="s">
        <v>261</v>
      </c>
      <c r="F110" s="89" t="s">
        <v>367</v>
      </c>
      <c r="H110" s="92">
        <v>43413</v>
      </c>
      <c r="I110" s="92">
        <v>43447</v>
      </c>
      <c r="J110" s="92">
        <v>43447</v>
      </c>
      <c r="L110" s="89" t="s">
        <v>27</v>
      </c>
      <c r="M110" s="138" t="s">
        <v>503</v>
      </c>
      <c r="O110" s="109"/>
      <c r="P110" s="110"/>
      <c r="Q110" s="111"/>
      <c r="R110" s="111"/>
      <c r="S110" s="111"/>
      <c r="T110" s="110"/>
      <c r="U110" s="115"/>
      <c r="V110" s="111"/>
      <c r="W110" s="111"/>
      <c r="X110" s="111"/>
      <c r="Y110" s="110"/>
      <c r="Z110" s="115"/>
      <c r="AA110" s="118"/>
    </row>
    <row r="111" spans="1:27" ht="24" hidden="1" customHeight="1" x14ac:dyDescent="0.25">
      <c r="A111" s="99">
        <v>1.0900000000000001</v>
      </c>
      <c r="B111" s="98" t="s">
        <v>437</v>
      </c>
      <c r="C111" s="104" t="s">
        <v>135</v>
      </c>
      <c r="D111" s="90">
        <v>1</v>
      </c>
      <c r="E111" s="89" t="s">
        <v>248</v>
      </c>
      <c r="F111" s="107" t="s">
        <v>256</v>
      </c>
      <c r="I111" s="92">
        <v>43437</v>
      </c>
      <c r="J111" s="92">
        <v>43448</v>
      </c>
      <c r="L111" s="89" t="s">
        <v>27</v>
      </c>
      <c r="M111" s="139"/>
      <c r="O111" s="102"/>
    </row>
    <row r="112" spans="1:27" ht="24" hidden="1" customHeight="1" x14ac:dyDescent="0.25">
      <c r="A112" s="99">
        <v>4.2300000000000004</v>
      </c>
      <c r="B112" s="98" t="s">
        <v>234</v>
      </c>
      <c r="C112" s="98" t="s">
        <v>215</v>
      </c>
      <c r="D112" s="90">
        <v>4</v>
      </c>
      <c r="E112" s="89" t="s">
        <v>248</v>
      </c>
      <c r="F112" s="89" t="s">
        <v>431</v>
      </c>
      <c r="H112" s="92">
        <v>43413</v>
      </c>
      <c r="J112" s="92">
        <v>43451</v>
      </c>
      <c r="L112" s="89" t="s">
        <v>27</v>
      </c>
      <c r="M112" s="138" t="s">
        <v>404</v>
      </c>
      <c r="O112" s="109"/>
      <c r="P112" s="110"/>
      <c r="Q112" s="111"/>
      <c r="R112" s="111"/>
      <c r="S112" s="111"/>
      <c r="T112" s="110"/>
      <c r="U112" s="115"/>
      <c r="V112" s="111"/>
      <c r="W112" s="111"/>
      <c r="X112" s="111"/>
      <c r="Y112" s="110"/>
      <c r="Z112" s="115"/>
      <c r="AA112" s="118"/>
    </row>
    <row r="113" spans="1:27" ht="24" hidden="1" customHeight="1" x14ac:dyDescent="0.25">
      <c r="A113" s="99">
        <v>4.09</v>
      </c>
      <c r="B113" s="98" t="s">
        <v>218</v>
      </c>
      <c r="C113" s="98" t="s">
        <v>222</v>
      </c>
      <c r="D113" s="90">
        <v>4</v>
      </c>
      <c r="E113" s="89" t="s">
        <v>261</v>
      </c>
      <c r="F113" s="89" t="s">
        <v>367</v>
      </c>
      <c r="H113" s="92">
        <v>43413</v>
      </c>
      <c r="J113" s="92">
        <v>43454</v>
      </c>
      <c r="L113" s="89" t="s">
        <v>27</v>
      </c>
      <c r="M113" s="138" t="s">
        <v>504</v>
      </c>
      <c r="O113" s="109"/>
      <c r="P113" s="110"/>
      <c r="Q113" s="111"/>
      <c r="R113" s="111"/>
      <c r="S113" s="111"/>
      <c r="T113" s="110"/>
      <c r="U113" s="115"/>
      <c r="V113" s="111"/>
      <c r="W113" s="111"/>
      <c r="X113" s="111"/>
      <c r="Y113" s="110"/>
      <c r="Z113" s="115"/>
      <c r="AA113" s="118"/>
    </row>
    <row r="114" spans="1:27" ht="24" hidden="1" customHeight="1" x14ac:dyDescent="0.25">
      <c r="A114" s="99">
        <v>4.28</v>
      </c>
      <c r="B114" s="98" t="s">
        <v>240</v>
      </c>
      <c r="C114" s="98" t="s">
        <v>215</v>
      </c>
      <c r="D114" s="90">
        <v>4</v>
      </c>
      <c r="E114" s="89" t="s">
        <v>261</v>
      </c>
      <c r="F114" s="89" t="s">
        <v>367</v>
      </c>
      <c r="H114" s="92">
        <v>43413</v>
      </c>
      <c r="J114" s="92">
        <v>43474</v>
      </c>
      <c r="L114" s="89" t="s">
        <v>27</v>
      </c>
      <c r="M114" s="138" t="s">
        <v>406</v>
      </c>
      <c r="O114" s="109"/>
      <c r="P114" s="110"/>
      <c r="Q114" s="111"/>
      <c r="R114" s="111"/>
      <c r="S114" s="111"/>
      <c r="T114" s="110"/>
      <c r="U114" s="115"/>
      <c r="V114" s="111"/>
      <c r="W114" s="111"/>
      <c r="X114" s="111"/>
      <c r="Y114" s="110"/>
      <c r="Z114" s="115"/>
      <c r="AA114" s="118"/>
    </row>
    <row r="115" spans="1:27" ht="24" hidden="1" customHeight="1" x14ac:dyDescent="0.25">
      <c r="A115" s="99">
        <v>4.29</v>
      </c>
      <c r="B115" s="98" t="s">
        <v>234</v>
      </c>
      <c r="C115" s="98" t="s">
        <v>215</v>
      </c>
      <c r="D115" s="90">
        <v>4</v>
      </c>
      <c r="E115" s="89" t="s">
        <v>248</v>
      </c>
      <c r="F115" s="89" t="s">
        <v>431</v>
      </c>
      <c r="H115" s="92">
        <v>43413</v>
      </c>
      <c r="J115" s="92">
        <v>43493</v>
      </c>
      <c r="L115" s="89" t="s">
        <v>27</v>
      </c>
      <c r="M115" s="138" t="s">
        <v>506</v>
      </c>
      <c r="O115" s="109"/>
      <c r="P115" s="110"/>
      <c r="Q115" s="111"/>
      <c r="R115" s="111"/>
      <c r="S115" s="111"/>
      <c r="T115" s="110"/>
      <c r="U115" s="115"/>
      <c r="V115" s="111"/>
      <c r="W115" s="111"/>
      <c r="X115" s="111"/>
      <c r="Y115" s="110"/>
      <c r="Z115" s="115"/>
      <c r="AA115" s="118"/>
    </row>
    <row r="116" spans="1:27" ht="24" hidden="1" customHeight="1" x14ac:dyDescent="0.25">
      <c r="A116" s="99">
        <v>5.22</v>
      </c>
      <c r="B116" s="98" t="s">
        <v>178</v>
      </c>
      <c r="C116" s="98" t="s">
        <v>153</v>
      </c>
      <c r="D116" s="90">
        <v>5</v>
      </c>
      <c r="E116" s="89" t="s">
        <v>184</v>
      </c>
      <c r="F116" s="89" t="s">
        <v>260</v>
      </c>
      <c r="H116" s="92">
        <v>43413</v>
      </c>
      <c r="I116" s="92">
        <v>43413</v>
      </c>
      <c r="J116" s="92">
        <v>43555</v>
      </c>
      <c r="L116" s="89" t="s">
        <v>27</v>
      </c>
      <c r="M116" s="138" t="s">
        <v>263</v>
      </c>
      <c r="O116" s="105" t="s">
        <v>451</v>
      </c>
    </row>
    <row r="117" spans="1:27" ht="24" hidden="1" customHeight="1" x14ac:dyDescent="0.25">
      <c r="A117" s="99">
        <v>3.06</v>
      </c>
      <c r="B117" s="98" t="s">
        <v>430</v>
      </c>
      <c r="D117" s="90">
        <v>3</v>
      </c>
      <c r="E117" s="89" t="s">
        <v>259</v>
      </c>
      <c r="F117" s="89" t="s">
        <v>260</v>
      </c>
      <c r="H117" s="92">
        <v>43369</v>
      </c>
      <c r="I117" s="92">
        <v>43425</v>
      </c>
      <c r="J117" s="92">
        <v>43556</v>
      </c>
      <c r="L117" s="89" t="s">
        <v>27</v>
      </c>
      <c r="M117" s="142" t="s">
        <v>446</v>
      </c>
      <c r="O117" s="105" t="s">
        <v>308</v>
      </c>
      <c r="Q117" s="103">
        <v>43425</v>
      </c>
    </row>
    <row r="118" spans="1:27" ht="24" hidden="1" customHeight="1" x14ac:dyDescent="0.25">
      <c r="A118" s="99">
        <v>3.35</v>
      </c>
      <c r="B118" s="98" t="s">
        <v>281</v>
      </c>
      <c r="D118" s="90">
        <v>3</v>
      </c>
      <c r="E118" s="89" t="s">
        <v>259</v>
      </c>
      <c r="F118" s="89" t="s">
        <v>260</v>
      </c>
      <c r="H118" s="92">
        <v>43369</v>
      </c>
      <c r="I118" s="92">
        <v>43556</v>
      </c>
      <c r="J118" s="92">
        <v>43563</v>
      </c>
      <c r="L118" s="89" t="s">
        <v>27</v>
      </c>
      <c r="M118" s="138" t="s">
        <v>197</v>
      </c>
      <c r="O118" s="105" t="s">
        <v>305</v>
      </c>
      <c r="Q118" s="103">
        <v>43556</v>
      </c>
    </row>
    <row r="119" spans="1:27" ht="24" hidden="1" customHeight="1" x14ac:dyDescent="0.25">
      <c r="A119" s="99">
        <v>1.2</v>
      </c>
      <c r="B119" s="98" t="s">
        <v>419</v>
      </c>
      <c r="C119" s="98" t="s">
        <v>420</v>
      </c>
      <c r="D119" s="90">
        <v>1</v>
      </c>
      <c r="E119" s="89" t="s">
        <v>248</v>
      </c>
      <c r="F119" s="89" t="s">
        <v>264</v>
      </c>
      <c r="G119" s="89" t="s">
        <v>416</v>
      </c>
      <c r="H119" s="92">
        <v>43424</v>
      </c>
      <c r="I119" s="92">
        <v>43556</v>
      </c>
      <c r="J119" s="92">
        <v>43585</v>
      </c>
      <c r="K119" s="92">
        <v>43430</v>
      </c>
      <c r="L119" s="107" t="s">
        <v>27</v>
      </c>
      <c r="M119" s="138" t="s">
        <v>421</v>
      </c>
      <c r="O119" s="105"/>
    </row>
    <row r="120" spans="1:27" ht="24" hidden="1" customHeight="1" x14ac:dyDescent="0.25">
      <c r="A120" s="121">
        <v>1.07</v>
      </c>
      <c r="B120" s="104" t="s">
        <v>383</v>
      </c>
      <c r="D120" s="90">
        <v>1</v>
      </c>
      <c r="E120" s="89" t="s">
        <v>248</v>
      </c>
      <c r="F120" s="89" t="s">
        <v>256</v>
      </c>
      <c r="I120" s="92">
        <v>43480</v>
      </c>
      <c r="J120" s="92">
        <v>43585</v>
      </c>
      <c r="L120" s="89" t="s">
        <v>27</v>
      </c>
      <c r="M120" s="141" t="s">
        <v>459</v>
      </c>
      <c r="O120" s="105"/>
      <c r="T120" s="122"/>
      <c r="V120" s="123"/>
      <c r="Y120" s="122"/>
      <c r="AA120" s="124"/>
    </row>
    <row r="121" spans="1:27" ht="24" hidden="1" customHeight="1" x14ac:dyDescent="0.25">
      <c r="A121" s="121">
        <v>1.08</v>
      </c>
      <c r="B121" s="104" t="s">
        <v>357</v>
      </c>
      <c r="D121" s="90">
        <v>1</v>
      </c>
      <c r="E121" s="89" t="s">
        <v>248</v>
      </c>
      <c r="F121" s="89" t="s">
        <v>256</v>
      </c>
      <c r="H121" s="92">
        <v>43369</v>
      </c>
      <c r="I121" s="92">
        <v>43556</v>
      </c>
      <c r="J121" s="92">
        <v>43585</v>
      </c>
      <c r="L121" s="89" t="s">
        <v>27</v>
      </c>
      <c r="M121" s="139" t="s">
        <v>356</v>
      </c>
      <c r="O121" s="105"/>
      <c r="T121" s="122"/>
      <c r="V121" s="123"/>
      <c r="Y121" s="122"/>
      <c r="AA121" s="124"/>
    </row>
    <row r="122" spans="1:27" ht="24" hidden="1" customHeight="1" x14ac:dyDescent="0.25">
      <c r="A122" s="121">
        <v>4.12</v>
      </c>
      <c r="B122" s="98" t="s">
        <v>241</v>
      </c>
      <c r="C122" s="98" t="s">
        <v>220</v>
      </c>
      <c r="D122" s="90">
        <v>4</v>
      </c>
      <c r="E122" s="89" t="s">
        <v>261</v>
      </c>
      <c r="F122" s="89" t="s">
        <v>367</v>
      </c>
      <c r="H122" s="92">
        <v>43413</v>
      </c>
      <c r="J122" s="92">
        <v>43449</v>
      </c>
      <c r="L122" s="89" t="s">
        <v>28</v>
      </c>
      <c r="M122" s="138" t="s">
        <v>225</v>
      </c>
      <c r="O122" s="109"/>
      <c r="P122" s="110"/>
      <c r="Q122" s="111"/>
      <c r="R122" s="111"/>
      <c r="S122" s="111"/>
      <c r="T122" s="130"/>
      <c r="U122" s="115"/>
      <c r="V122" s="131"/>
      <c r="W122" s="111"/>
      <c r="X122" s="111"/>
      <c r="Y122" s="130"/>
      <c r="Z122" s="115"/>
      <c r="AA122" s="132"/>
    </row>
    <row r="123" spans="1:27" ht="24" hidden="1" customHeight="1" x14ac:dyDescent="0.25">
      <c r="A123" s="121">
        <v>4.16</v>
      </c>
      <c r="B123" s="98" t="s">
        <v>242</v>
      </c>
      <c r="C123" s="98" t="s">
        <v>220</v>
      </c>
      <c r="D123" s="90">
        <v>4</v>
      </c>
      <c r="E123" s="89" t="s">
        <v>261</v>
      </c>
      <c r="F123" s="89" t="s">
        <v>367</v>
      </c>
      <c r="H123" s="92">
        <v>43413</v>
      </c>
      <c r="J123" s="92">
        <v>43449</v>
      </c>
      <c r="L123" s="89" t="s">
        <v>28</v>
      </c>
      <c r="M123" s="138" t="s">
        <v>225</v>
      </c>
      <c r="O123" s="109"/>
      <c r="P123" s="110"/>
      <c r="Q123" s="111"/>
      <c r="R123" s="111"/>
      <c r="S123" s="111"/>
      <c r="T123" s="130"/>
      <c r="U123" s="115"/>
      <c r="V123" s="131"/>
      <c r="W123" s="111"/>
      <c r="X123" s="111"/>
      <c r="Y123" s="130"/>
      <c r="Z123" s="115"/>
      <c r="AA123" s="132"/>
    </row>
    <row r="124" spans="1:27" ht="24" hidden="1" customHeight="1" x14ac:dyDescent="0.25">
      <c r="A124" s="99">
        <v>4.1900000000000004</v>
      </c>
      <c r="B124" s="98" t="s">
        <v>237</v>
      </c>
      <c r="C124" s="98" t="s">
        <v>222</v>
      </c>
      <c r="D124" s="90">
        <v>4</v>
      </c>
      <c r="E124" s="89" t="s">
        <v>261</v>
      </c>
      <c r="F124" s="89" t="s">
        <v>367</v>
      </c>
      <c r="H124" s="92">
        <v>43413</v>
      </c>
      <c r="J124" s="92">
        <v>43449</v>
      </c>
      <c r="L124" s="89" t="s">
        <v>28</v>
      </c>
      <c r="M124" s="138" t="s">
        <v>401</v>
      </c>
      <c r="O124" s="109"/>
      <c r="P124" s="110"/>
      <c r="Q124" s="111"/>
      <c r="R124" s="111"/>
      <c r="S124" s="111"/>
      <c r="T124" s="110"/>
      <c r="U124" s="115"/>
      <c r="V124" s="111"/>
      <c r="W124" s="111"/>
      <c r="X124" s="111"/>
      <c r="Y124" s="110"/>
      <c r="Z124" s="115"/>
      <c r="AA124" s="118"/>
    </row>
    <row r="125" spans="1:27" ht="24" hidden="1" customHeight="1" x14ac:dyDescent="0.25">
      <c r="A125" s="99">
        <v>4.2</v>
      </c>
      <c r="B125" s="98" t="s">
        <v>238</v>
      </c>
      <c r="C125" s="98" t="s">
        <v>220</v>
      </c>
      <c r="D125" s="90">
        <v>4</v>
      </c>
      <c r="E125" s="89" t="s">
        <v>261</v>
      </c>
      <c r="F125" s="89" t="s">
        <v>367</v>
      </c>
      <c r="H125" s="92">
        <v>43413</v>
      </c>
      <c r="J125" s="92">
        <v>43449</v>
      </c>
      <c r="L125" s="89" t="s">
        <v>28</v>
      </c>
      <c r="M125" s="138" t="s">
        <v>401</v>
      </c>
      <c r="O125" s="109"/>
      <c r="P125" s="110"/>
      <c r="Q125" s="111"/>
      <c r="R125" s="111"/>
      <c r="S125" s="111"/>
      <c r="T125" s="110"/>
      <c r="U125" s="115"/>
      <c r="V125" s="111"/>
      <c r="W125" s="111"/>
      <c r="X125" s="111"/>
      <c r="Y125" s="110"/>
      <c r="Z125" s="115"/>
      <c r="AA125" s="118"/>
    </row>
    <row r="126" spans="1:27" ht="24" hidden="1" customHeight="1" x14ac:dyDescent="0.25">
      <c r="A126" s="99">
        <v>4.21</v>
      </c>
      <c r="B126" s="98" t="s">
        <v>239</v>
      </c>
      <c r="C126" s="98" t="s">
        <v>220</v>
      </c>
      <c r="D126" s="90">
        <v>4</v>
      </c>
      <c r="E126" s="89" t="s">
        <v>226</v>
      </c>
      <c r="F126" s="89" t="s">
        <v>431</v>
      </c>
      <c r="H126" s="92">
        <v>43413</v>
      </c>
      <c r="J126" s="92">
        <v>43449</v>
      </c>
      <c r="L126" s="89" t="s">
        <v>28</v>
      </c>
      <c r="M126" s="138" t="s">
        <v>401</v>
      </c>
      <c r="O126" s="109"/>
      <c r="P126" s="110"/>
      <c r="Q126" s="111"/>
      <c r="R126" s="111"/>
      <c r="S126" s="111"/>
      <c r="T126" s="110"/>
      <c r="U126" s="115"/>
      <c r="V126" s="111"/>
      <c r="W126" s="111"/>
      <c r="X126" s="111"/>
      <c r="Y126" s="110"/>
      <c r="Z126" s="115"/>
      <c r="AA126" s="118"/>
    </row>
    <row r="127" spans="1:27" ht="24" hidden="1" customHeight="1" x14ac:dyDescent="0.25">
      <c r="A127" s="99">
        <v>4.26</v>
      </c>
      <c r="B127" s="98" t="s">
        <v>372</v>
      </c>
      <c r="D127" s="90">
        <v>4</v>
      </c>
      <c r="E127" s="89" t="s">
        <v>261</v>
      </c>
      <c r="F127" s="89" t="s">
        <v>367</v>
      </c>
      <c r="H127" s="92">
        <v>43413</v>
      </c>
      <c r="J127" s="92">
        <v>43449</v>
      </c>
      <c r="L127" s="89" t="s">
        <v>28</v>
      </c>
      <c r="M127" s="138" t="s">
        <v>225</v>
      </c>
      <c r="O127" s="109"/>
      <c r="P127" s="110"/>
      <c r="Q127" s="111"/>
      <c r="R127" s="111"/>
      <c r="S127" s="111"/>
      <c r="T127" s="110"/>
      <c r="U127" s="115"/>
      <c r="V127" s="111"/>
      <c r="W127" s="111"/>
      <c r="X127" s="111"/>
      <c r="Y127" s="110"/>
      <c r="Z127" s="115"/>
      <c r="AA127" s="118"/>
    </row>
    <row r="128" spans="1:27" ht="24" hidden="1" customHeight="1" x14ac:dyDescent="0.25">
      <c r="A128" s="99">
        <v>4.2699999999999996</v>
      </c>
      <c r="B128" s="98" t="s">
        <v>245</v>
      </c>
      <c r="D128" s="90">
        <v>4</v>
      </c>
      <c r="E128" s="89" t="s">
        <v>261</v>
      </c>
      <c r="F128" s="89" t="s">
        <v>367</v>
      </c>
      <c r="H128" s="92">
        <v>43413</v>
      </c>
      <c r="J128" s="92">
        <v>43449</v>
      </c>
      <c r="L128" s="89" t="s">
        <v>28</v>
      </c>
      <c r="M128" s="138" t="s">
        <v>225</v>
      </c>
      <c r="O128" s="109"/>
      <c r="P128" s="110"/>
      <c r="Q128" s="111"/>
      <c r="R128" s="111"/>
      <c r="S128" s="111"/>
      <c r="T128" s="110"/>
      <c r="U128" s="115"/>
      <c r="V128" s="111"/>
      <c r="W128" s="111"/>
      <c r="X128" s="111"/>
      <c r="Y128" s="110"/>
      <c r="Z128" s="115"/>
      <c r="AA128" s="118"/>
    </row>
    <row r="129" spans="1:17" ht="24" hidden="1" customHeight="1" x14ac:dyDescent="0.25">
      <c r="A129" s="99">
        <v>4.32</v>
      </c>
      <c r="B129" s="98" t="s">
        <v>411</v>
      </c>
      <c r="C129" s="98" t="s">
        <v>408</v>
      </c>
      <c r="D129" s="90">
        <v>4</v>
      </c>
      <c r="E129" s="89" t="s">
        <v>184</v>
      </c>
      <c r="F129" s="89" t="s">
        <v>431</v>
      </c>
      <c r="J129" s="92">
        <v>43449</v>
      </c>
      <c r="L129" s="89" t="s">
        <v>28</v>
      </c>
      <c r="M129" s="138" t="s">
        <v>401</v>
      </c>
      <c r="O129" s="105"/>
    </row>
    <row r="130" spans="1:17" ht="38.25" hidden="1" x14ac:dyDescent="0.25">
      <c r="A130" s="99">
        <v>2.31</v>
      </c>
      <c r="B130" s="98" t="s">
        <v>417</v>
      </c>
      <c r="C130" s="98" t="s">
        <v>418</v>
      </c>
      <c r="D130" s="90">
        <v>2</v>
      </c>
      <c r="E130" s="89" t="s">
        <v>157</v>
      </c>
      <c r="F130" s="89" t="s">
        <v>184</v>
      </c>
      <c r="G130" s="89" t="s">
        <v>416</v>
      </c>
      <c r="H130" s="92">
        <v>43424</v>
      </c>
      <c r="I130" s="92">
        <v>43433</v>
      </c>
      <c r="J130" s="92">
        <v>43434</v>
      </c>
      <c r="L130" s="89" t="s">
        <v>257</v>
      </c>
      <c r="M130" s="139" t="s">
        <v>468</v>
      </c>
      <c r="O130" s="105"/>
    </row>
    <row r="131" spans="1:17" ht="25.5" hidden="1" x14ac:dyDescent="0.25">
      <c r="A131" s="99">
        <v>1.05</v>
      </c>
      <c r="B131" s="104" t="s">
        <v>358</v>
      </c>
      <c r="D131" s="90">
        <v>1</v>
      </c>
      <c r="E131" s="89" t="s">
        <v>248</v>
      </c>
      <c r="F131" s="107" t="s">
        <v>379</v>
      </c>
      <c r="H131" s="92">
        <v>43369</v>
      </c>
      <c r="I131" s="92">
        <v>43435</v>
      </c>
      <c r="J131" s="92">
        <v>43439</v>
      </c>
      <c r="L131" s="89" t="s">
        <v>257</v>
      </c>
      <c r="M131" s="139" t="s">
        <v>521</v>
      </c>
      <c r="O131" s="105" t="s">
        <v>308</v>
      </c>
      <c r="Q131" s="103">
        <v>43435</v>
      </c>
    </row>
    <row r="132" spans="1:17" ht="25.5" hidden="1" x14ac:dyDescent="0.25">
      <c r="A132" s="99">
        <v>6.04</v>
      </c>
      <c r="B132" s="98" t="s">
        <v>287</v>
      </c>
      <c r="C132" s="98" t="s">
        <v>138</v>
      </c>
      <c r="D132" s="90">
        <v>6</v>
      </c>
      <c r="E132" s="89" t="s">
        <v>157</v>
      </c>
      <c r="F132" s="89" t="s">
        <v>184</v>
      </c>
      <c r="H132" s="92">
        <v>43369</v>
      </c>
      <c r="I132" s="92">
        <v>43435</v>
      </c>
      <c r="J132" s="92">
        <v>43441</v>
      </c>
      <c r="L132" s="89" t="s">
        <v>257</v>
      </c>
      <c r="O132" s="105" t="s">
        <v>305</v>
      </c>
      <c r="Q132" s="103">
        <v>43435</v>
      </c>
    </row>
    <row r="133" spans="1:17" ht="51" hidden="1" x14ac:dyDescent="0.25">
      <c r="A133" s="99">
        <v>6.06</v>
      </c>
      <c r="B133" s="98" t="s">
        <v>286</v>
      </c>
      <c r="C133" s="98" t="s">
        <v>138</v>
      </c>
      <c r="D133" s="90">
        <v>6</v>
      </c>
      <c r="E133" s="89" t="s">
        <v>157</v>
      </c>
      <c r="F133" s="89" t="s">
        <v>184</v>
      </c>
      <c r="H133" s="92">
        <v>43369</v>
      </c>
      <c r="I133" s="92">
        <v>43449</v>
      </c>
      <c r="J133" s="92">
        <v>43452</v>
      </c>
      <c r="L133" s="89" t="s">
        <v>257</v>
      </c>
      <c r="O133" s="105" t="s">
        <v>308</v>
      </c>
      <c r="Q133" s="103">
        <v>43449</v>
      </c>
    </row>
    <row r="134" spans="1:17" ht="36" hidden="1" x14ac:dyDescent="0.25">
      <c r="A134" s="99">
        <v>6.07</v>
      </c>
      <c r="B134" s="98" t="s">
        <v>284</v>
      </c>
      <c r="C134" s="98" t="s">
        <v>138</v>
      </c>
      <c r="D134" s="90">
        <v>6</v>
      </c>
      <c r="E134" s="89" t="s">
        <v>157</v>
      </c>
      <c r="F134" s="89" t="s">
        <v>184</v>
      </c>
      <c r="H134" s="92">
        <v>43369</v>
      </c>
      <c r="I134" s="92">
        <v>43449</v>
      </c>
      <c r="J134" s="92">
        <v>43452</v>
      </c>
      <c r="L134" s="89" t="s">
        <v>257</v>
      </c>
      <c r="O134" s="105" t="s">
        <v>305</v>
      </c>
      <c r="Q134" s="103">
        <v>43449</v>
      </c>
    </row>
    <row r="135" spans="1:17" ht="25.5" hidden="1" x14ac:dyDescent="0.25">
      <c r="A135" s="99">
        <v>7.05</v>
      </c>
      <c r="B135" s="98" t="s">
        <v>203</v>
      </c>
      <c r="C135" s="98" t="s">
        <v>266</v>
      </c>
      <c r="D135" s="90">
        <v>7</v>
      </c>
      <c r="E135" s="89" t="s">
        <v>157</v>
      </c>
      <c r="F135" s="89" t="s">
        <v>265</v>
      </c>
      <c r="H135" s="92">
        <v>43369</v>
      </c>
      <c r="I135" s="92">
        <v>43497</v>
      </c>
      <c r="J135" s="92">
        <v>43506</v>
      </c>
      <c r="L135" s="89" t="s">
        <v>257</v>
      </c>
      <c r="M135" s="138" t="s">
        <v>449</v>
      </c>
      <c r="O135" s="105" t="s">
        <v>308</v>
      </c>
      <c r="Q135" s="103">
        <v>43497</v>
      </c>
    </row>
    <row r="136" spans="1:17" x14ac:dyDescent="0.25">
      <c r="O136" s="105"/>
    </row>
    <row r="137" spans="1:17" x14ac:dyDescent="0.25">
      <c r="O137" s="105"/>
    </row>
    <row r="138" spans="1:17" x14ac:dyDescent="0.25">
      <c r="O138" s="105"/>
    </row>
    <row r="139" spans="1:17" x14ac:dyDescent="0.25">
      <c r="O139" s="105"/>
    </row>
    <row r="140" spans="1:17" x14ac:dyDescent="0.25">
      <c r="O140" s="105"/>
    </row>
    <row r="141" spans="1:17" x14ac:dyDescent="0.25">
      <c r="O141" s="105"/>
    </row>
    <row r="142" spans="1:17" x14ac:dyDescent="0.25">
      <c r="O142" s="105"/>
    </row>
    <row r="143" spans="1:17" x14ac:dyDescent="0.25">
      <c r="O143" s="105"/>
    </row>
    <row r="144" spans="1:17" x14ac:dyDescent="0.25">
      <c r="O144" s="105"/>
    </row>
    <row r="145" spans="15:15" x14ac:dyDescent="0.25">
      <c r="O145" s="105"/>
    </row>
    <row r="146" spans="15:15" x14ac:dyDescent="0.25">
      <c r="O146" s="105"/>
    </row>
    <row r="147" spans="15:15" x14ac:dyDescent="0.25">
      <c r="O147" s="105"/>
    </row>
    <row r="148" spans="15:15" x14ac:dyDescent="0.25">
      <c r="O148" s="105"/>
    </row>
    <row r="149" spans="15:15" x14ac:dyDescent="0.25">
      <c r="O149" s="105"/>
    </row>
    <row r="150" spans="15:15" x14ac:dyDescent="0.25">
      <c r="O150" s="105"/>
    </row>
    <row r="151" spans="15:15" x14ac:dyDescent="0.25">
      <c r="O151" s="105"/>
    </row>
    <row r="152" spans="15:15" x14ac:dyDescent="0.25">
      <c r="O152" s="105"/>
    </row>
    <row r="153" spans="15:15" x14ac:dyDescent="0.25">
      <c r="O153" s="105"/>
    </row>
    <row r="154" spans="15:15" x14ac:dyDescent="0.25">
      <c r="O154" s="105"/>
    </row>
    <row r="155" spans="15:15" x14ac:dyDescent="0.25">
      <c r="O155" s="105"/>
    </row>
    <row r="156" spans="15:15" x14ac:dyDescent="0.25">
      <c r="O156" s="105"/>
    </row>
    <row r="157" spans="15:15" x14ac:dyDescent="0.25">
      <c r="O157" s="105"/>
    </row>
    <row r="158" spans="15:15" x14ac:dyDescent="0.25">
      <c r="O158" s="105"/>
    </row>
    <row r="159" spans="15:15" x14ac:dyDescent="0.25">
      <c r="O159" s="105"/>
    </row>
    <row r="160" spans="15:15" x14ac:dyDescent="0.25">
      <c r="O160" s="105"/>
    </row>
    <row r="161" spans="15:15" x14ac:dyDescent="0.25">
      <c r="O161" s="105"/>
    </row>
    <row r="162" spans="15:15" x14ac:dyDescent="0.25">
      <c r="O162" s="105"/>
    </row>
    <row r="163" spans="15:15" x14ac:dyDescent="0.25">
      <c r="O163" s="105"/>
    </row>
    <row r="164" spans="15:15" x14ac:dyDescent="0.25">
      <c r="O164" s="105"/>
    </row>
    <row r="165" spans="15:15" x14ac:dyDescent="0.25">
      <c r="O165" s="105"/>
    </row>
    <row r="166" spans="15:15" x14ac:dyDescent="0.25">
      <c r="O166" s="105"/>
    </row>
    <row r="167" spans="15:15" x14ac:dyDescent="0.25">
      <c r="O167" s="105"/>
    </row>
    <row r="168" spans="15:15" x14ac:dyDescent="0.25">
      <c r="O168" s="105"/>
    </row>
    <row r="169" spans="15:15" x14ac:dyDescent="0.25">
      <c r="O169" s="105"/>
    </row>
    <row r="170" spans="15:15" x14ac:dyDescent="0.25">
      <c r="O170" s="105"/>
    </row>
    <row r="171" spans="15:15" x14ac:dyDescent="0.25">
      <c r="O171" s="105"/>
    </row>
    <row r="172" spans="15:15" x14ac:dyDescent="0.25">
      <c r="O172" s="105"/>
    </row>
    <row r="173" spans="15:15" x14ac:dyDescent="0.25">
      <c r="O173" s="105"/>
    </row>
    <row r="174" spans="15:15" x14ac:dyDescent="0.25">
      <c r="O174" s="105"/>
    </row>
    <row r="175" spans="15:15" x14ac:dyDescent="0.25">
      <c r="O175" s="105"/>
    </row>
    <row r="176" spans="15:15" x14ac:dyDescent="0.25">
      <c r="O176" s="105"/>
    </row>
    <row r="177" spans="15:15" x14ac:dyDescent="0.25">
      <c r="O177" s="105"/>
    </row>
    <row r="178" spans="15:15" x14ac:dyDescent="0.25">
      <c r="O178" s="105"/>
    </row>
    <row r="179" spans="15:15" x14ac:dyDescent="0.25">
      <c r="O179" s="105"/>
    </row>
    <row r="180" spans="15:15" x14ac:dyDescent="0.25">
      <c r="O180" s="105"/>
    </row>
    <row r="181" spans="15:15" x14ac:dyDescent="0.25">
      <c r="O181" s="105"/>
    </row>
    <row r="182" spans="15:15" x14ac:dyDescent="0.25">
      <c r="O182" s="105"/>
    </row>
    <row r="183" spans="15:15" x14ac:dyDescent="0.25">
      <c r="O183" s="105"/>
    </row>
    <row r="184" spans="15:15" x14ac:dyDescent="0.25">
      <c r="O184" s="105"/>
    </row>
    <row r="185" spans="15:15" x14ac:dyDescent="0.25">
      <c r="O185" s="105"/>
    </row>
    <row r="186" spans="15:15" x14ac:dyDescent="0.25">
      <c r="O186" s="105"/>
    </row>
    <row r="187" spans="15:15" x14ac:dyDescent="0.25">
      <c r="O187" s="105"/>
    </row>
    <row r="188" spans="15:15" x14ac:dyDescent="0.25">
      <c r="O188" s="105"/>
    </row>
    <row r="189" spans="15:15" x14ac:dyDescent="0.25">
      <c r="O189" s="105"/>
    </row>
    <row r="190" spans="15:15" x14ac:dyDescent="0.25">
      <c r="O190" s="105"/>
    </row>
    <row r="191" spans="15:15" x14ac:dyDescent="0.25">
      <c r="O191" s="105"/>
    </row>
    <row r="192" spans="15:15" x14ac:dyDescent="0.25">
      <c r="O192" s="105"/>
    </row>
    <row r="193" spans="15:15" x14ac:dyDescent="0.25">
      <c r="O193" s="105"/>
    </row>
    <row r="194" spans="15:15" x14ac:dyDescent="0.25">
      <c r="O194" s="105"/>
    </row>
    <row r="195" spans="15:15" x14ac:dyDescent="0.25">
      <c r="O195" s="105"/>
    </row>
    <row r="196" spans="15:15" x14ac:dyDescent="0.25">
      <c r="O196" s="105"/>
    </row>
    <row r="197" spans="15:15" x14ac:dyDescent="0.25">
      <c r="O197" s="105"/>
    </row>
    <row r="198" spans="15:15" x14ac:dyDescent="0.25">
      <c r="O198" s="105"/>
    </row>
    <row r="199" spans="15:15" x14ac:dyDescent="0.25">
      <c r="O199" s="105"/>
    </row>
    <row r="200" spans="15:15" x14ac:dyDescent="0.25">
      <c r="O200" s="105"/>
    </row>
    <row r="201" spans="15:15" x14ac:dyDescent="0.25">
      <c r="O201" s="105"/>
    </row>
    <row r="202" spans="15:15" x14ac:dyDescent="0.25">
      <c r="O202" s="105"/>
    </row>
    <row r="203" spans="15:15" x14ac:dyDescent="0.25">
      <c r="O203" s="105"/>
    </row>
    <row r="204" spans="15:15" x14ac:dyDescent="0.25">
      <c r="O204" s="105"/>
    </row>
    <row r="205" spans="15:15" x14ac:dyDescent="0.25">
      <c r="O205" s="105"/>
    </row>
    <row r="206" spans="15:15" x14ac:dyDescent="0.25">
      <c r="O206" s="105"/>
    </row>
    <row r="207" spans="15:15" x14ac:dyDescent="0.25">
      <c r="O207" s="105"/>
    </row>
    <row r="208" spans="15:15" x14ac:dyDescent="0.25">
      <c r="O208" s="105"/>
    </row>
    <row r="209" spans="15:15" x14ac:dyDescent="0.25">
      <c r="O209" s="105"/>
    </row>
    <row r="210" spans="15:15" x14ac:dyDescent="0.25">
      <c r="O210" s="105"/>
    </row>
    <row r="211" spans="15:15" x14ac:dyDescent="0.25">
      <c r="O211" s="105"/>
    </row>
    <row r="212" spans="15:15" x14ac:dyDescent="0.25">
      <c r="O212" s="105"/>
    </row>
    <row r="213" spans="15:15" x14ac:dyDescent="0.25">
      <c r="O213" s="105"/>
    </row>
    <row r="214" spans="15:15" x14ac:dyDescent="0.25">
      <c r="O214" s="105"/>
    </row>
    <row r="215" spans="15:15" x14ac:dyDescent="0.25">
      <c r="O215" s="105"/>
    </row>
    <row r="216" spans="15:15" x14ac:dyDescent="0.25">
      <c r="O216" s="105"/>
    </row>
    <row r="217" spans="15:15" x14ac:dyDescent="0.25">
      <c r="O217" s="105"/>
    </row>
    <row r="218" spans="15:15" x14ac:dyDescent="0.25">
      <c r="O218" s="105"/>
    </row>
    <row r="219" spans="15:15" x14ac:dyDescent="0.25">
      <c r="O219" s="105"/>
    </row>
    <row r="220" spans="15:15" x14ac:dyDescent="0.25">
      <c r="O220" s="105"/>
    </row>
    <row r="221" spans="15:15" x14ac:dyDescent="0.25">
      <c r="O221" s="105"/>
    </row>
    <row r="222" spans="15:15" x14ac:dyDescent="0.25">
      <c r="O222" s="105"/>
    </row>
    <row r="223" spans="15:15" x14ac:dyDescent="0.25">
      <c r="O223" s="105"/>
    </row>
    <row r="224" spans="15:15" x14ac:dyDescent="0.25">
      <c r="O224" s="105"/>
    </row>
    <row r="225" spans="15:15" x14ac:dyDescent="0.25">
      <c r="O225" s="105"/>
    </row>
    <row r="226" spans="15:15" x14ac:dyDescent="0.25">
      <c r="O226" s="105"/>
    </row>
    <row r="227" spans="15:15" x14ac:dyDescent="0.25">
      <c r="O227" s="105"/>
    </row>
    <row r="228" spans="15:15" x14ac:dyDescent="0.25">
      <c r="O228" s="105"/>
    </row>
    <row r="229" spans="15:15" x14ac:dyDescent="0.25">
      <c r="O229" s="105"/>
    </row>
    <row r="230" spans="15:15" x14ac:dyDescent="0.25">
      <c r="O230" s="105"/>
    </row>
    <row r="231" spans="15:15" x14ac:dyDescent="0.25">
      <c r="O231" s="105"/>
    </row>
    <row r="232" spans="15:15" x14ac:dyDescent="0.25">
      <c r="O232" s="105"/>
    </row>
    <row r="233" spans="15:15" x14ac:dyDescent="0.25">
      <c r="O233" s="105"/>
    </row>
    <row r="234" spans="15:15" x14ac:dyDescent="0.25">
      <c r="O234" s="105"/>
    </row>
    <row r="235" spans="15:15" x14ac:dyDescent="0.25">
      <c r="O235" s="105"/>
    </row>
    <row r="236" spans="15:15" x14ac:dyDescent="0.25">
      <c r="O236" s="105"/>
    </row>
    <row r="237" spans="15:15" x14ac:dyDescent="0.25">
      <c r="O237" s="105"/>
    </row>
    <row r="238" spans="15:15" x14ac:dyDescent="0.25">
      <c r="O238" s="105"/>
    </row>
    <row r="239" spans="15:15" x14ac:dyDescent="0.25">
      <c r="O239" s="105"/>
    </row>
    <row r="240" spans="15:15" x14ac:dyDescent="0.25">
      <c r="O240" s="105"/>
    </row>
    <row r="241" spans="15:15" x14ac:dyDescent="0.25">
      <c r="O241" s="105"/>
    </row>
    <row r="242" spans="15:15" x14ac:dyDescent="0.25">
      <c r="O242" s="105"/>
    </row>
    <row r="243" spans="15:15" x14ac:dyDescent="0.25">
      <c r="O243" s="105"/>
    </row>
    <row r="244" spans="15:15" x14ac:dyDescent="0.25">
      <c r="O244" s="105"/>
    </row>
    <row r="245" spans="15:15" x14ac:dyDescent="0.25">
      <c r="O245" s="105"/>
    </row>
    <row r="246" spans="15:15" x14ac:dyDescent="0.25">
      <c r="O246" s="105"/>
    </row>
    <row r="247" spans="15:15" x14ac:dyDescent="0.25">
      <c r="O247" s="105"/>
    </row>
    <row r="248" spans="15:15" x14ac:dyDescent="0.25">
      <c r="O248" s="105"/>
    </row>
    <row r="249" spans="15:15" x14ac:dyDescent="0.25">
      <c r="O249" s="105"/>
    </row>
    <row r="250" spans="15:15" x14ac:dyDescent="0.25">
      <c r="O250" s="105"/>
    </row>
    <row r="251" spans="15:15" x14ac:dyDescent="0.25">
      <c r="O251" s="105"/>
    </row>
    <row r="252" spans="15:15" x14ac:dyDescent="0.25">
      <c r="O252" s="105"/>
    </row>
    <row r="253" spans="15:15" x14ac:dyDescent="0.25">
      <c r="O253" s="105"/>
    </row>
    <row r="254" spans="15:15" x14ac:dyDescent="0.25">
      <c r="O254" s="105"/>
    </row>
    <row r="255" spans="15:15" x14ac:dyDescent="0.25">
      <c r="O255" s="105"/>
    </row>
    <row r="256" spans="15:15" x14ac:dyDescent="0.25">
      <c r="O256" s="105"/>
    </row>
    <row r="257" spans="15:15" x14ac:dyDescent="0.25">
      <c r="O257" s="105"/>
    </row>
    <row r="258" spans="15:15" x14ac:dyDescent="0.25">
      <c r="O258" s="105"/>
    </row>
    <row r="259" spans="15:15" x14ac:dyDescent="0.25">
      <c r="O259" s="105"/>
    </row>
    <row r="260" spans="15:15" x14ac:dyDescent="0.25">
      <c r="O260" s="105"/>
    </row>
    <row r="261" spans="15:15" x14ac:dyDescent="0.25">
      <c r="O261" s="105"/>
    </row>
    <row r="262" spans="15:15" x14ac:dyDescent="0.25">
      <c r="O262" s="105"/>
    </row>
    <row r="263" spans="15:15" x14ac:dyDescent="0.25">
      <c r="O263" s="105"/>
    </row>
    <row r="264" spans="15:15" x14ac:dyDescent="0.25">
      <c r="O264" s="105"/>
    </row>
    <row r="265" spans="15:15" x14ac:dyDescent="0.25">
      <c r="O265" s="105"/>
    </row>
    <row r="266" spans="15:15" x14ac:dyDescent="0.25">
      <c r="O266" s="105"/>
    </row>
    <row r="267" spans="15:15" x14ac:dyDescent="0.25">
      <c r="O267" s="105"/>
    </row>
    <row r="268" spans="15:15" x14ac:dyDescent="0.25">
      <c r="O268" s="105"/>
    </row>
    <row r="269" spans="15:15" x14ac:dyDescent="0.25">
      <c r="O269" s="105"/>
    </row>
    <row r="270" spans="15:15" x14ac:dyDescent="0.25">
      <c r="O270" s="105"/>
    </row>
    <row r="271" spans="15:15" x14ac:dyDescent="0.25">
      <c r="O271" s="105"/>
    </row>
    <row r="272" spans="15:15" x14ac:dyDescent="0.25">
      <c r="O272" s="105"/>
    </row>
    <row r="273" spans="15:15" x14ac:dyDescent="0.25">
      <c r="O273" s="105"/>
    </row>
    <row r="274" spans="15:15" x14ac:dyDescent="0.25">
      <c r="O274" s="105"/>
    </row>
    <row r="275" spans="15:15" x14ac:dyDescent="0.25">
      <c r="O275" s="105"/>
    </row>
    <row r="276" spans="15:15" x14ac:dyDescent="0.25">
      <c r="O276" s="105"/>
    </row>
    <row r="277" spans="15:15" x14ac:dyDescent="0.25">
      <c r="O277" s="105"/>
    </row>
    <row r="278" spans="15:15" x14ac:dyDescent="0.25">
      <c r="O278" s="105"/>
    </row>
    <row r="279" spans="15:15" x14ac:dyDescent="0.25">
      <c r="O279" s="105"/>
    </row>
    <row r="280" spans="15:15" x14ac:dyDescent="0.25">
      <c r="O280" s="105"/>
    </row>
    <row r="281" spans="15:15" x14ac:dyDescent="0.25">
      <c r="O281" s="105"/>
    </row>
    <row r="282" spans="15:15" x14ac:dyDescent="0.25">
      <c r="O282" s="105"/>
    </row>
    <row r="283" spans="15:15" x14ac:dyDescent="0.25">
      <c r="O283" s="105"/>
    </row>
    <row r="284" spans="15:15" x14ac:dyDescent="0.25">
      <c r="O284" s="105"/>
    </row>
    <row r="285" spans="15:15" x14ac:dyDescent="0.25">
      <c r="O285" s="105"/>
    </row>
    <row r="286" spans="15:15" x14ac:dyDescent="0.25">
      <c r="O286" s="105"/>
    </row>
    <row r="287" spans="15:15" x14ac:dyDescent="0.25">
      <c r="O287" s="105"/>
    </row>
    <row r="288" spans="15:15" x14ac:dyDescent="0.25">
      <c r="O288" s="105"/>
    </row>
    <row r="289" spans="15:15" x14ac:dyDescent="0.25">
      <c r="O289" s="105"/>
    </row>
    <row r="290" spans="15:15" x14ac:dyDescent="0.25">
      <c r="O290" s="105"/>
    </row>
    <row r="291" spans="15:15" x14ac:dyDescent="0.25">
      <c r="O291" s="105"/>
    </row>
    <row r="292" spans="15:15" x14ac:dyDescent="0.25">
      <c r="O292" s="105"/>
    </row>
    <row r="293" spans="15:15" x14ac:dyDescent="0.25">
      <c r="O293" s="105"/>
    </row>
    <row r="294" spans="15:15" x14ac:dyDescent="0.25">
      <c r="O294" s="105"/>
    </row>
    <row r="295" spans="15:15" x14ac:dyDescent="0.25">
      <c r="O295" s="105"/>
    </row>
    <row r="296" spans="15:15" x14ac:dyDescent="0.25">
      <c r="O296" s="105"/>
    </row>
    <row r="297" spans="15:15" x14ac:dyDescent="0.25">
      <c r="O297" s="105"/>
    </row>
    <row r="298" spans="15:15" x14ac:dyDescent="0.25">
      <c r="O298" s="105"/>
    </row>
    <row r="299" spans="15:15" x14ac:dyDescent="0.25">
      <c r="O299" s="105"/>
    </row>
    <row r="300" spans="15:15" x14ac:dyDescent="0.25">
      <c r="O300" s="105"/>
    </row>
    <row r="301" spans="15:15" x14ac:dyDescent="0.25">
      <c r="O301" s="105"/>
    </row>
    <row r="302" spans="15:15" x14ac:dyDescent="0.25">
      <c r="O302" s="105"/>
    </row>
    <row r="303" spans="15:15" x14ac:dyDescent="0.25">
      <c r="O303" s="105"/>
    </row>
    <row r="304" spans="15:15" x14ac:dyDescent="0.25">
      <c r="O304" s="105"/>
    </row>
    <row r="305" spans="15:15" x14ac:dyDescent="0.25">
      <c r="O305" s="105"/>
    </row>
    <row r="306" spans="15:15" x14ac:dyDescent="0.25">
      <c r="O306" s="105"/>
    </row>
    <row r="307" spans="15:15" x14ac:dyDescent="0.25">
      <c r="O307" s="105"/>
    </row>
    <row r="308" spans="15:15" x14ac:dyDescent="0.25">
      <c r="O308" s="105"/>
    </row>
    <row r="309" spans="15:15" x14ac:dyDescent="0.25">
      <c r="O309" s="105"/>
    </row>
    <row r="310" spans="15:15" x14ac:dyDescent="0.25">
      <c r="O310" s="105"/>
    </row>
    <row r="311" spans="15:15" x14ac:dyDescent="0.25">
      <c r="O311" s="105"/>
    </row>
    <row r="312" spans="15:15" x14ac:dyDescent="0.25">
      <c r="O312" s="105"/>
    </row>
    <row r="313" spans="15:15" x14ac:dyDescent="0.25">
      <c r="O313" s="105"/>
    </row>
    <row r="314" spans="15:15" x14ac:dyDescent="0.25">
      <c r="O314" s="105"/>
    </row>
    <row r="315" spans="15:15" x14ac:dyDescent="0.25">
      <c r="O315" s="105"/>
    </row>
    <row r="316" spans="15:15" x14ac:dyDescent="0.25">
      <c r="O316" s="105"/>
    </row>
    <row r="317" spans="15:15" x14ac:dyDescent="0.25">
      <c r="O317" s="105"/>
    </row>
    <row r="318" spans="15:15" x14ac:dyDescent="0.25">
      <c r="O318" s="105"/>
    </row>
    <row r="319" spans="15:15" x14ac:dyDescent="0.25">
      <c r="O319" s="105"/>
    </row>
    <row r="320" spans="15:15" x14ac:dyDescent="0.25">
      <c r="O320" s="105"/>
    </row>
    <row r="321" spans="15:15" x14ac:dyDescent="0.25">
      <c r="O321" s="105"/>
    </row>
    <row r="322" spans="15:15" x14ac:dyDescent="0.25">
      <c r="O322" s="105"/>
    </row>
    <row r="323" spans="15:15" x14ac:dyDescent="0.25">
      <c r="O323" s="105"/>
    </row>
    <row r="324" spans="15:15" x14ac:dyDescent="0.25">
      <c r="O324" s="105"/>
    </row>
    <row r="325" spans="15:15" x14ac:dyDescent="0.25">
      <c r="O325" s="105"/>
    </row>
    <row r="326" spans="15:15" x14ac:dyDescent="0.25">
      <c r="O326" s="105"/>
    </row>
    <row r="327" spans="15:15" x14ac:dyDescent="0.25">
      <c r="O327" s="105"/>
    </row>
    <row r="328" spans="15:15" x14ac:dyDescent="0.25">
      <c r="O328" s="105"/>
    </row>
    <row r="329" spans="15:15" x14ac:dyDescent="0.25">
      <c r="O329" s="105"/>
    </row>
    <row r="330" spans="15:15" x14ac:dyDescent="0.25">
      <c r="O330" s="105"/>
    </row>
    <row r="331" spans="15:15" x14ac:dyDescent="0.25">
      <c r="O331" s="105"/>
    </row>
    <row r="332" spans="15:15" x14ac:dyDescent="0.25">
      <c r="O332" s="105"/>
    </row>
    <row r="333" spans="15:15" x14ac:dyDescent="0.25">
      <c r="O333" s="105"/>
    </row>
    <row r="334" spans="15:15" x14ac:dyDescent="0.25">
      <c r="O334" s="105"/>
    </row>
    <row r="335" spans="15:15" x14ac:dyDescent="0.25">
      <c r="O335" s="105"/>
    </row>
    <row r="336" spans="15:15" x14ac:dyDescent="0.25">
      <c r="O336" s="105"/>
    </row>
    <row r="337" spans="15:15" x14ac:dyDescent="0.25">
      <c r="O337" s="105"/>
    </row>
    <row r="338" spans="15:15" x14ac:dyDescent="0.25">
      <c r="O338" s="105"/>
    </row>
    <row r="339" spans="15:15" x14ac:dyDescent="0.25">
      <c r="O339" s="105"/>
    </row>
    <row r="340" spans="15:15" x14ac:dyDescent="0.25">
      <c r="O340" s="105"/>
    </row>
    <row r="341" spans="15:15" x14ac:dyDescent="0.25">
      <c r="O341" s="105"/>
    </row>
    <row r="342" spans="15:15" x14ac:dyDescent="0.25">
      <c r="O342" s="105"/>
    </row>
    <row r="343" spans="15:15" x14ac:dyDescent="0.25">
      <c r="O343" s="105"/>
    </row>
    <row r="344" spans="15:15" x14ac:dyDescent="0.25">
      <c r="O344" s="105"/>
    </row>
    <row r="345" spans="15:15" x14ac:dyDescent="0.25">
      <c r="O345" s="105"/>
    </row>
    <row r="346" spans="15:15" x14ac:dyDescent="0.25">
      <c r="O346" s="105"/>
    </row>
    <row r="347" spans="15:15" x14ac:dyDescent="0.25">
      <c r="O347" s="105"/>
    </row>
    <row r="348" spans="15:15" x14ac:dyDescent="0.25">
      <c r="O348" s="105"/>
    </row>
    <row r="349" spans="15:15" x14ac:dyDescent="0.25">
      <c r="O349" s="105"/>
    </row>
    <row r="350" spans="15:15" x14ac:dyDescent="0.25">
      <c r="O350" s="105"/>
    </row>
    <row r="351" spans="15:15" x14ac:dyDescent="0.25">
      <c r="O351" s="105"/>
    </row>
    <row r="352" spans="15:15" x14ac:dyDescent="0.25">
      <c r="O352" s="105"/>
    </row>
    <row r="353" spans="15:15" x14ac:dyDescent="0.25">
      <c r="O353" s="105"/>
    </row>
    <row r="354" spans="15:15" x14ac:dyDescent="0.25">
      <c r="O354" s="105"/>
    </row>
    <row r="355" spans="15:15" x14ac:dyDescent="0.25">
      <c r="O355" s="105"/>
    </row>
    <row r="356" spans="15:15" x14ac:dyDescent="0.25">
      <c r="O356" s="105"/>
    </row>
    <row r="357" spans="15:15" x14ac:dyDescent="0.25">
      <c r="O357" s="105"/>
    </row>
    <row r="358" spans="15:15" x14ac:dyDescent="0.25">
      <c r="O358" s="105"/>
    </row>
    <row r="359" spans="15:15" x14ac:dyDescent="0.25">
      <c r="O359" s="105"/>
    </row>
    <row r="360" spans="15:15" x14ac:dyDescent="0.25">
      <c r="O360" s="105"/>
    </row>
    <row r="361" spans="15:15" x14ac:dyDescent="0.25">
      <c r="O361" s="105"/>
    </row>
    <row r="362" spans="15:15" x14ac:dyDescent="0.25">
      <c r="O362" s="105"/>
    </row>
    <row r="363" spans="15:15" x14ac:dyDescent="0.25">
      <c r="O363" s="105"/>
    </row>
    <row r="364" spans="15:15" x14ac:dyDescent="0.25">
      <c r="O364" s="105"/>
    </row>
    <row r="365" spans="15:15" x14ac:dyDescent="0.25">
      <c r="O365" s="105"/>
    </row>
    <row r="366" spans="15:15" x14ac:dyDescent="0.25">
      <c r="O366" s="105"/>
    </row>
    <row r="367" spans="15:15" x14ac:dyDescent="0.25">
      <c r="O367" s="105"/>
    </row>
    <row r="368" spans="15:15" x14ac:dyDescent="0.25">
      <c r="O368" s="105"/>
    </row>
    <row r="369" spans="15:15" x14ac:dyDescent="0.25">
      <c r="O369" s="105"/>
    </row>
    <row r="370" spans="15:15" x14ac:dyDescent="0.25">
      <c r="O370" s="105"/>
    </row>
    <row r="371" spans="15:15" x14ac:dyDescent="0.25">
      <c r="O371" s="105"/>
    </row>
    <row r="372" spans="15:15" x14ac:dyDescent="0.25">
      <c r="O372" s="105"/>
    </row>
    <row r="373" spans="15:15" x14ac:dyDescent="0.25">
      <c r="O373" s="105"/>
    </row>
    <row r="374" spans="15:15" x14ac:dyDescent="0.25">
      <c r="O374" s="105"/>
    </row>
    <row r="375" spans="15:15" x14ac:dyDescent="0.25">
      <c r="O375" s="105"/>
    </row>
    <row r="376" spans="15:15" x14ac:dyDescent="0.25">
      <c r="O376" s="105"/>
    </row>
    <row r="377" spans="15:15" x14ac:dyDescent="0.25">
      <c r="O377" s="105"/>
    </row>
    <row r="378" spans="15:15" x14ac:dyDescent="0.25">
      <c r="O378" s="105"/>
    </row>
    <row r="379" spans="15:15" x14ac:dyDescent="0.25">
      <c r="O379" s="105"/>
    </row>
    <row r="380" spans="15:15" x14ac:dyDescent="0.25">
      <c r="O380" s="105"/>
    </row>
    <row r="381" spans="15:15" x14ac:dyDescent="0.25">
      <c r="O381" s="105"/>
    </row>
    <row r="382" spans="15:15" x14ac:dyDescent="0.25">
      <c r="O382" s="105"/>
    </row>
    <row r="383" spans="15:15" x14ac:dyDescent="0.25">
      <c r="O383" s="105"/>
    </row>
    <row r="384" spans="15:15" x14ac:dyDescent="0.25">
      <c r="O384" s="105"/>
    </row>
    <row r="385" spans="15:15" x14ac:dyDescent="0.25">
      <c r="O385" s="105"/>
    </row>
    <row r="386" spans="15:15" x14ac:dyDescent="0.25">
      <c r="O386" s="105"/>
    </row>
    <row r="387" spans="15:15" x14ac:dyDescent="0.25">
      <c r="O387" s="105"/>
    </row>
    <row r="388" spans="15:15" x14ac:dyDescent="0.25">
      <c r="O388" s="105"/>
    </row>
    <row r="389" spans="15:15" x14ac:dyDescent="0.25">
      <c r="O389" s="105"/>
    </row>
    <row r="390" spans="15:15" x14ac:dyDescent="0.25">
      <c r="O390" s="105"/>
    </row>
    <row r="391" spans="15:15" x14ac:dyDescent="0.25">
      <c r="O391" s="105"/>
    </row>
    <row r="392" spans="15:15" x14ac:dyDescent="0.25">
      <c r="O392" s="105"/>
    </row>
    <row r="393" spans="15:15" x14ac:dyDescent="0.25">
      <c r="O393" s="105"/>
    </row>
    <row r="394" spans="15:15" x14ac:dyDescent="0.25">
      <c r="O394" s="105"/>
    </row>
    <row r="395" spans="15:15" x14ac:dyDescent="0.25">
      <c r="O395" s="105"/>
    </row>
    <row r="396" spans="15:15" x14ac:dyDescent="0.25">
      <c r="O396" s="105"/>
    </row>
    <row r="397" spans="15:15" x14ac:dyDescent="0.25">
      <c r="O397" s="105"/>
    </row>
    <row r="398" spans="15:15" x14ac:dyDescent="0.25">
      <c r="O398" s="105"/>
    </row>
    <row r="399" spans="15:15" x14ac:dyDescent="0.25">
      <c r="O399" s="105"/>
    </row>
    <row r="400" spans="15:15" x14ac:dyDescent="0.25">
      <c r="O400" s="105"/>
    </row>
    <row r="401" spans="15:15" x14ac:dyDescent="0.25">
      <c r="O401" s="105"/>
    </row>
    <row r="402" spans="15:15" x14ac:dyDescent="0.25">
      <c r="O402" s="105"/>
    </row>
    <row r="403" spans="15:15" x14ac:dyDescent="0.25">
      <c r="O403" s="105"/>
    </row>
    <row r="404" spans="15:15" x14ac:dyDescent="0.25">
      <c r="O404" s="105"/>
    </row>
    <row r="405" spans="15:15" x14ac:dyDescent="0.25">
      <c r="O405" s="105"/>
    </row>
    <row r="406" spans="15:15" x14ac:dyDescent="0.25">
      <c r="O406" s="105"/>
    </row>
    <row r="407" spans="15:15" x14ac:dyDescent="0.25">
      <c r="O407" s="105"/>
    </row>
    <row r="408" spans="15:15" x14ac:dyDescent="0.25">
      <c r="O408" s="105"/>
    </row>
    <row r="409" spans="15:15" x14ac:dyDescent="0.25">
      <c r="O409" s="105"/>
    </row>
    <row r="410" spans="15:15" x14ac:dyDescent="0.25">
      <c r="O410" s="105"/>
    </row>
    <row r="411" spans="15:15" x14ac:dyDescent="0.25">
      <c r="O411" s="105"/>
    </row>
    <row r="412" spans="15:15" x14ac:dyDescent="0.25">
      <c r="O412" s="105"/>
    </row>
    <row r="413" spans="15:15" x14ac:dyDescent="0.25">
      <c r="O413" s="105"/>
    </row>
    <row r="414" spans="15:15" x14ac:dyDescent="0.25">
      <c r="O414" s="105"/>
    </row>
    <row r="415" spans="15:15" x14ac:dyDescent="0.25">
      <c r="O415" s="105"/>
    </row>
    <row r="416" spans="15:15" x14ac:dyDescent="0.25">
      <c r="O416" s="105"/>
    </row>
    <row r="417" spans="15:15" x14ac:dyDescent="0.25">
      <c r="O417" s="105"/>
    </row>
    <row r="418" spans="15:15" x14ac:dyDescent="0.25">
      <c r="O418" s="105"/>
    </row>
    <row r="419" spans="15:15" x14ac:dyDescent="0.25">
      <c r="O419" s="105"/>
    </row>
    <row r="420" spans="15:15" x14ac:dyDescent="0.25">
      <c r="O420" s="105"/>
    </row>
    <row r="421" spans="15:15" x14ac:dyDescent="0.25">
      <c r="O421" s="105"/>
    </row>
    <row r="422" spans="15:15" x14ac:dyDescent="0.25">
      <c r="O422" s="105"/>
    </row>
    <row r="423" spans="15:15" x14ac:dyDescent="0.25">
      <c r="O423" s="105"/>
    </row>
    <row r="424" spans="15:15" x14ac:dyDescent="0.25">
      <c r="O424" s="105"/>
    </row>
    <row r="425" spans="15:15" x14ac:dyDescent="0.25">
      <c r="O425" s="105"/>
    </row>
    <row r="426" spans="15:15" x14ac:dyDescent="0.25">
      <c r="O426" s="105"/>
    </row>
    <row r="427" spans="15:15" x14ac:dyDescent="0.25">
      <c r="O427" s="105"/>
    </row>
    <row r="428" spans="15:15" x14ac:dyDescent="0.25">
      <c r="O428" s="105"/>
    </row>
    <row r="429" spans="15:15" x14ac:dyDescent="0.25">
      <c r="O429" s="105"/>
    </row>
    <row r="430" spans="15:15" x14ac:dyDescent="0.25">
      <c r="O430" s="105"/>
    </row>
    <row r="431" spans="15:15" x14ac:dyDescent="0.25">
      <c r="O431" s="105"/>
    </row>
    <row r="432" spans="15:15" x14ac:dyDescent="0.25">
      <c r="O432" s="105"/>
    </row>
    <row r="433" spans="15:15" x14ac:dyDescent="0.25">
      <c r="O433" s="105"/>
    </row>
    <row r="434" spans="15:15" x14ac:dyDescent="0.25">
      <c r="O434" s="105"/>
    </row>
    <row r="435" spans="15:15" x14ac:dyDescent="0.25">
      <c r="O435" s="105"/>
    </row>
    <row r="436" spans="15:15" x14ac:dyDescent="0.25">
      <c r="O436" s="105"/>
    </row>
    <row r="437" spans="15:15" x14ac:dyDescent="0.25">
      <c r="O437" s="105"/>
    </row>
    <row r="438" spans="15:15" x14ac:dyDescent="0.25">
      <c r="O438" s="105"/>
    </row>
    <row r="439" spans="15:15" x14ac:dyDescent="0.25">
      <c r="O439" s="105"/>
    </row>
    <row r="440" spans="15:15" x14ac:dyDescent="0.25">
      <c r="O440" s="105"/>
    </row>
    <row r="441" spans="15:15" x14ac:dyDescent="0.25">
      <c r="O441" s="105"/>
    </row>
    <row r="442" spans="15:15" x14ac:dyDescent="0.25">
      <c r="O442" s="105"/>
    </row>
    <row r="443" spans="15:15" x14ac:dyDescent="0.25">
      <c r="O443" s="105"/>
    </row>
    <row r="444" spans="15:15" x14ac:dyDescent="0.25">
      <c r="O444" s="105"/>
    </row>
    <row r="445" spans="15:15" x14ac:dyDescent="0.25">
      <c r="O445" s="105"/>
    </row>
    <row r="446" spans="15:15" x14ac:dyDescent="0.25">
      <c r="O446" s="105"/>
    </row>
    <row r="447" spans="15:15" x14ac:dyDescent="0.25">
      <c r="O447" s="105"/>
    </row>
    <row r="448" spans="15:15" x14ac:dyDescent="0.25">
      <c r="O448" s="105"/>
    </row>
    <row r="449" spans="15:15" x14ac:dyDescent="0.25">
      <c r="O449" s="105"/>
    </row>
    <row r="450" spans="15:15" x14ac:dyDescent="0.25">
      <c r="O450" s="105"/>
    </row>
    <row r="451" spans="15:15" x14ac:dyDescent="0.25">
      <c r="O451" s="105"/>
    </row>
    <row r="452" spans="15:15" x14ac:dyDescent="0.25">
      <c r="O452" s="105"/>
    </row>
    <row r="453" spans="15:15" x14ac:dyDescent="0.25">
      <c r="O453" s="105"/>
    </row>
    <row r="454" spans="15:15" x14ac:dyDescent="0.25">
      <c r="O454" s="105"/>
    </row>
    <row r="455" spans="15:15" x14ac:dyDescent="0.25">
      <c r="O455" s="105"/>
    </row>
    <row r="456" spans="15:15" x14ac:dyDescent="0.25">
      <c r="O456" s="105"/>
    </row>
    <row r="457" spans="15:15" x14ac:dyDescent="0.25">
      <c r="O457" s="105"/>
    </row>
    <row r="458" spans="15:15" x14ac:dyDescent="0.25">
      <c r="O458" s="105"/>
    </row>
    <row r="459" spans="15:15" x14ac:dyDescent="0.25">
      <c r="O459" s="105"/>
    </row>
    <row r="460" spans="15:15" x14ac:dyDescent="0.25">
      <c r="O460" s="105"/>
    </row>
    <row r="461" spans="15:15" x14ac:dyDescent="0.25">
      <c r="O461" s="105"/>
    </row>
    <row r="462" spans="15:15" x14ac:dyDescent="0.25">
      <c r="O462" s="105"/>
    </row>
    <row r="463" spans="15:15" x14ac:dyDescent="0.25">
      <c r="O463" s="105"/>
    </row>
    <row r="464" spans="15:15" x14ac:dyDescent="0.25">
      <c r="O464" s="105"/>
    </row>
    <row r="465" spans="15:15" x14ac:dyDescent="0.25">
      <c r="O465" s="105"/>
    </row>
    <row r="466" spans="15:15" x14ac:dyDescent="0.25">
      <c r="O466" s="105"/>
    </row>
    <row r="467" spans="15:15" x14ac:dyDescent="0.25">
      <c r="O467" s="105"/>
    </row>
    <row r="468" spans="15:15" x14ac:dyDescent="0.25">
      <c r="O468" s="105"/>
    </row>
    <row r="469" spans="15:15" x14ac:dyDescent="0.25">
      <c r="O469" s="105"/>
    </row>
    <row r="470" spans="15:15" x14ac:dyDescent="0.25">
      <c r="O470" s="105"/>
    </row>
    <row r="471" spans="15:15" x14ac:dyDescent="0.25">
      <c r="O471" s="105"/>
    </row>
    <row r="472" spans="15:15" x14ac:dyDescent="0.25">
      <c r="O472" s="105"/>
    </row>
    <row r="473" spans="15:15" x14ac:dyDescent="0.25">
      <c r="O473" s="105"/>
    </row>
    <row r="474" spans="15:15" x14ac:dyDescent="0.25">
      <c r="O474" s="105"/>
    </row>
    <row r="475" spans="15:15" x14ac:dyDescent="0.25">
      <c r="O475" s="105"/>
    </row>
    <row r="476" spans="15:15" x14ac:dyDescent="0.25">
      <c r="O476" s="105"/>
    </row>
    <row r="477" spans="15:15" x14ac:dyDescent="0.25">
      <c r="O477" s="105"/>
    </row>
    <row r="478" spans="15:15" x14ac:dyDescent="0.25">
      <c r="O478" s="105"/>
    </row>
    <row r="479" spans="15:15" x14ac:dyDescent="0.25">
      <c r="O479" s="105"/>
    </row>
    <row r="480" spans="15:15" x14ac:dyDescent="0.25">
      <c r="O480" s="105"/>
    </row>
    <row r="481" spans="15:15" x14ac:dyDescent="0.25">
      <c r="O481" s="105"/>
    </row>
    <row r="482" spans="15:15" x14ac:dyDescent="0.25">
      <c r="O482" s="105"/>
    </row>
    <row r="483" spans="15:15" x14ac:dyDescent="0.25">
      <c r="O483" s="105"/>
    </row>
    <row r="484" spans="15:15" x14ac:dyDescent="0.25">
      <c r="O484" s="105"/>
    </row>
    <row r="485" spans="15:15" x14ac:dyDescent="0.25">
      <c r="O485" s="105"/>
    </row>
    <row r="486" spans="15:15" x14ac:dyDescent="0.25">
      <c r="O486" s="105"/>
    </row>
    <row r="487" spans="15:15" x14ac:dyDescent="0.25">
      <c r="O487" s="105"/>
    </row>
    <row r="488" spans="15:15" x14ac:dyDescent="0.25">
      <c r="O488" s="105"/>
    </row>
    <row r="489" spans="15:15" x14ac:dyDescent="0.25">
      <c r="O489" s="105"/>
    </row>
    <row r="490" spans="15:15" x14ac:dyDescent="0.25">
      <c r="O490" s="105"/>
    </row>
    <row r="491" spans="15:15" x14ac:dyDescent="0.25">
      <c r="O491" s="105"/>
    </row>
    <row r="492" spans="15:15" x14ac:dyDescent="0.25">
      <c r="O492" s="105"/>
    </row>
    <row r="493" spans="15:15" x14ac:dyDescent="0.25">
      <c r="O493" s="105"/>
    </row>
    <row r="494" spans="15:15" x14ac:dyDescent="0.25">
      <c r="O494" s="105"/>
    </row>
    <row r="495" spans="15:15" x14ac:dyDescent="0.25">
      <c r="O495" s="105"/>
    </row>
    <row r="496" spans="15:15" x14ac:dyDescent="0.25">
      <c r="O496" s="105"/>
    </row>
    <row r="497" spans="15:15" x14ac:dyDescent="0.25">
      <c r="O497" s="105"/>
    </row>
    <row r="498" spans="15:15" x14ac:dyDescent="0.25">
      <c r="O498" s="105"/>
    </row>
    <row r="499" spans="15:15" x14ac:dyDescent="0.25">
      <c r="O499" s="105"/>
    </row>
    <row r="500" spans="15:15" x14ac:dyDescent="0.25">
      <c r="O500" s="105"/>
    </row>
    <row r="501" spans="15:15" x14ac:dyDescent="0.25">
      <c r="O501" s="105"/>
    </row>
    <row r="502" spans="15:15" x14ac:dyDescent="0.25">
      <c r="O502" s="105"/>
    </row>
    <row r="503" spans="15:15" x14ac:dyDescent="0.25">
      <c r="O503" s="105"/>
    </row>
    <row r="504" spans="15:15" x14ac:dyDescent="0.25">
      <c r="O504" s="105"/>
    </row>
    <row r="505" spans="15:15" x14ac:dyDescent="0.25">
      <c r="O505" s="105"/>
    </row>
    <row r="506" spans="15:15" x14ac:dyDescent="0.25">
      <c r="O506" s="105"/>
    </row>
    <row r="507" spans="15:15" x14ac:dyDescent="0.25">
      <c r="O507" s="105"/>
    </row>
    <row r="508" spans="15:15" x14ac:dyDescent="0.25">
      <c r="O508" s="105"/>
    </row>
    <row r="509" spans="15:15" x14ac:dyDescent="0.25">
      <c r="O509" s="105"/>
    </row>
    <row r="510" spans="15:15" x14ac:dyDescent="0.25">
      <c r="O510" s="105"/>
    </row>
    <row r="511" spans="15:15" x14ac:dyDescent="0.25">
      <c r="O511" s="105"/>
    </row>
    <row r="512" spans="15:15" x14ac:dyDescent="0.25">
      <c r="O512" s="105"/>
    </row>
    <row r="513" spans="15:15" x14ac:dyDescent="0.25">
      <c r="O513" s="105"/>
    </row>
    <row r="514" spans="15:15" x14ac:dyDescent="0.25">
      <c r="O514" s="105"/>
    </row>
    <row r="515" spans="15:15" x14ac:dyDescent="0.25">
      <c r="O515" s="105"/>
    </row>
    <row r="516" spans="15:15" x14ac:dyDescent="0.25">
      <c r="O516" s="105"/>
    </row>
    <row r="517" spans="15:15" x14ac:dyDescent="0.25">
      <c r="O517" s="105"/>
    </row>
    <row r="518" spans="15:15" x14ac:dyDescent="0.25">
      <c r="O518" s="105"/>
    </row>
    <row r="519" spans="15:15" x14ac:dyDescent="0.25">
      <c r="O519" s="105"/>
    </row>
    <row r="520" spans="15:15" x14ac:dyDescent="0.25">
      <c r="O520" s="105"/>
    </row>
    <row r="521" spans="15:15" x14ac:dyDescent="0.25">
      <c r="O521" s="105"/>
    </row>
    <row r="522" spans="15:15" x14ac:dyDescent="0.25">
      <c r="O522" s="105"/>
    </row>
    <row r="523" spans="15:15" x14ac:dyDescent="0.25">
      <c r="O523" s="105"/>
    </row>
    <row r="524" spans="15:15" x14ac:dyDescent="0.25">
      <c r="O524" s="105"/>
    </row>
    <row r="525" spans="15:15" x14ac:dyDescent="0.25">
      <c r="O525" s="105"/>
    </row>
    <row r="526" spans="15:15" x14ac:dyDescent="0.25">
      <c r="O526" s="105"/>
    </row>
    <row r="527" spans="15:15" x14ac:dyDescent="0.25">
      <c r="O527" s="105"/>
    </row>
    <row r="528" spans="15:15" x14ac:dyDescent="0.25">
      <c r="O528" s="105"/>
    </row>
    <row r="529" spans="15:15" x14ac:dyDescent="0.25">
      <c r="O529" s="105"/>
    </row>
    <row r="530" spans="15:15" x14ac:dyDescent="0.25">
      <c r="O530" s="105"/>
    </row>
    <row r="531" spans="15:15" x14ac:dyDescent="0.25">
      <c r="O531" s="105"/>
    </row>
    <row r="532" spans="15:15" x14ac:dyDescent="0.25">
      <c r="O532" s="105"/>
    </row>
    <row r="533" spans="15:15" x14ac:dyDescent="0.25">
      <c r="O533" s="105"/>
    </row>
    <row r="534" spans="15:15" x14ac:dyDescent="0.25">
      <c r="O534" s="105"/>
    </row>
    <row r="535" spans="15:15" x14ac:dyDescent="0.25">
      <c r="O535" s="105"/>
    </row>
    <row r="536" spans="15:15" x14ac:dyDescent="0.25">
      <c r="O536" s="105"/>
    </row>
    <row r="537" spans="15:15" x14ac:dyDescent="0.25">
      <c r="O537" s="105"/>
    </row>
    <row r="538" spans="15:15" x14ac:dyDescent="0.25">
      <c r="O538" s="105"/>
    </row>
    <row r="539" spans="15:15" x14ac:dyDescent="0.25">
      <c r="O539" s="105"/>
    </row>
    <row r="540" spans="15:15" x14ac:dyDescent="0.25">
      <c r="O540" s="105"/>
    </row>
    <row r="541" spans="15:15" x14ac:dyDescent="0.25">
      <c r="O541" s="105"/>
    </row>
    <row r="542" spans="15:15" x14ac:dyDescent="0.25">
      <c r="O542" s="105"/>
    </row>
    <row r="543" spans="15:15" x14ac:dyDescent="0.25">
      <c r="O543" s="105"/>
    </row>
    <row r="544" spans="15:15" x14ac:dyDescent="0.25">
      <c r="O544" s="105"/>
    </row>
    <row r="545" spans="15:15" x14ac:dyDescent="0.25">
      <c r="O545" s="105"/>
    </row>
    <row r="546" spans="15:15" x14ac:dyDescent="0.25">
      <c r="O546" s="105"/>
    </row>
    <row r="547" spans="15:15" x14ac:dyDescent="0.25">
      <c r="O547" s="105"/>
    </row>
    <row r="548" spans="15:15" x14ac:dyDescent="0.25">
      <c r="O548" s="105"/>
    </row>
    <row r="549" spans="15:15" x14ac:dyDescent="0.25">
      <c r="O549" s="105"/>
    </row>
    <row r="550" spans="15:15" x14ac:dyDescent="0.25">
      <c r="O550" s="105"/>
    </row>
    <row r="551" spans="15:15" x14ac:dyDescent="0.25">
      <c r="O551" s="105"/>
    </row>
    <row r="552" spans="15:15" x14ac:dyDescent="0.25">
      <c r="O552" s="105"/>
    </row>
    <row r="553" spans="15:15" x14ac:dyDescent="0.25">
      <c r="O553" s="105"/>
    </row>
    <row r="554" spans="15:15" x14ac:dyDescent="0.25">
      <c r="O554" s="105"/>
    </row>
    <row r="555" spans="15:15" x14ac:dyDescent="0.25">
      <c r="O555" s="105"/>
    </row>
    <row r="556" spans="15:15" x14ac:dyDescent="0.25">
      <c r="O556" s="105"/>
    </row>
    <row r="557" spans="15:15" x14ac:dyDescent="0.25">
      <c r="O557" s="105"/>
    </row>
    <row r="558" spans="15:15" x14ac:dyDescent="0.25">
      <c r="O558" s="105"/>
    </row>
    <row r="559" spans="15:15" x14ac:dyDescent="0.25">
      <c r="O559" s="105"/>
    </row>
    <row r="560" spans="15:15" x14ac:dyDescent="0.25">
      <c r="O560" s="105"/>
    </row>
    <row r="561" spans="15:15" x14ac:dyDescent="0.25">
      <c r="O561" s="105"/>
    </row>
    <row r="562" spans="15:15" x14ac:dyDescent="0.25">
      <c r="O562" s="105"/>
    </row>
    <row r="563" spans="15:15" x14ac:dyDescent="0.25">
      <c r="O563" s="105"/>
    </row>
    <row r="564" spans="15:15" x14ac:dyDescent="0.25">
      <c r="O564" s="105"/>
    </row>
    <row r="565" spans="15:15" x14ac:dyDescent="0.25">
      <c r="O565" s="105"/>
    </row>
    <row r="566" spans="15:15" x14ac:dyDescent="0.25">
      <c r="O566" s="105"/>
    </row>
    <row r="567" spans="15:15" x14ac:dyDescent="0.25">
      <c r="O567" s="105"/>
    </row>
    <row r="568" spans="15:15" x14ac:dyDescent="0.25">
      <c r="O568" s="105"/>
    </row>
    <row r="569" spans="15:15" x14ac:dyDescent="0.25">
      <c r="O569" s="105"/>
    </row>
    <row r="570" spans="15:15" x14ac:dyDescent="0.25">
      <c r="O570" s="105"/>
    </row>
    <row r="571" spans="15:15" x14ac:dyDescent="0.25">
      <c r="O571" s="105"/>
    </row>
    <row r="572" spans="15:15" x14ac:dyDescent="0.25">
      <c r="O572" s="105"/>
    </row>
    <row r="573" spans="15:15" x14ac:dyDescent="0.25">
      <c r="O573" s="105"/>
    </row>
    <row r="574" spans="15:15" x14ac:dyDescent="0.25">
      <c r="O574" s="105"/>
    </row>
    <row r="575" spans="15:15" x14ac:dyDescent="0.25">
      <c r="O575" s="105"/>
    </row>
    <row r="576" spans="15:15" x14ac:dyDescent="0.25">
      <c r="O576" s="105"/>
    </row>
    <row r="577" spans="15:15" x14ac:dyDescent="0.25">
      <c r="O577" s="105"/>
    </row>
    <row r="578" spans="15:15" x14ac:dyDescent="0.25">
      <c r="O578" s="105"/>
    </row>
    <row r="579" spans="15:15" x14ac:dyDescent="0.25">
      <c r="O579" s="105"/>
    </row>
    <row r="580" spans="15:15" x14ac:dyDescent="0.25">
      <c r="O580" s="105"/>
    </row>
    <row r="581" spans="15:15" x14ac:dyDescent="0.25">
      <c r="O581" s="105"/>
    </row>
    <row r="582" spans="15:15" x14ac:dyDescent="0.25">
      <c r="O582" s="105"/>
    </row>
    <row r="583" spans="15:15" x14ac:dyDescent="0.25">
      <c r="O583" s="105"/>
    </row>
    <row r="584" spans="15:15" x14ac:dyDescent="0.25">
      <c r="O584" s="105"/>
    </row>
    <row r="585" spans="15:15" x14ac:dyDescent="0.25">
      <c r="O585" s="105"/>
    </row>
    <row r="586" spans="15:15" x14ac:dyDescent="0.25">
      <c r="O586" s="105"/>
    </row>
    <row r="587" spans="15:15" x14ac:dyDescent="0.25">
      <c r="O587" s="105"/>
    </row>
    <row r="588" spans="15:15" x14ac:dyDescent="0.25">
      <c r="O588" s="105"/>
    </row>
    <row r="589" spans="15:15" x14ac:dyDescent="0.25">
      <c r="O589" s="105"/>
    </row>
    <row r="590" spans="15:15" x14ac:dyDescent="0.25">
      <c r="O590" s="105"/>
    </row>
    <row r="591" spans="15:15" x14ac:dyDescent="0.25">
      <c r="O591" s="105"/>
    </row>
    <row r="592" spans="15:15" x14ac:dyDescent="0.25">
      <c r="O592" s="105"/>
    </row>
    <row r="593" spans="15:15" x14ac:dyDescent="0.25">
      <c r="O593" s="105"/>
    </row>
    <row r="594" spans="15:15" x14ac:dyDescent="0.25">
      <c r="O594" s="105"/>
    </row>
    <row r="595" spans="15:15" x14ac:dyDescent="0.25">
      <c r="O595" s="105"/>
    </row>
    <row r="596" spans="15:15" x14ac:dyDescent="0.25">
      <c r="O596" s="105"/>
    </row>
    <row r="597" spans="15:15" x14ac:dyDescent="0.25">
      <c r="O597" s="105"/>
    </row>
    <row r="598" spans="15:15" x14ac:dyDescent="0.25">
      <c r="O598" s="105"/>
    </row>
    <row r="599" spans="15:15" x14ac:dyDescent="0.25">
      <c r="O599" s="105"/>
    </row>
    <row r="600" spans="15:15" x14ac:dyDescent="0.25">
      <c r="O600" s="105"/>
    </row>
    <row r="601" spans="15:15" x14ac:dyDescent="0.25">
      <c r="O601" s="105"/>
    </row>
    <row r="602" spans="15:15" x14ac:dyDescent="0.25">
      <c r="O602" s="105"/>
    </row>
    <row r="603" spans="15:15" x14ac:dyDescent="0.25">
      <c r="O603" s="105"/>
    </row>
    <row r="604" spans="15:15" x14ac:dyDescent="0.25">
      <c r="O604" s="105"/>
    </row>
    <row r="605" spans="15:15" x14ac:dyDescent="0.25">
      <c r="O605" s="105"/>
    </row>
    <row r="606" spans="15:15" x14ac:dyDescent="0.25">
      <c r="O606" s="105"/>
    </row>
    <row r="607" spans="15:15" x14ac:dyDescent="0.25">
      <c r="O607" s="105"/>
    </row>
    <row r="608" spans="15:15" x14ac:dyDescent="0.25">
      <c r="O608" s="105"/>
    </row>
    <row r="609" spans="15:15" x14ac:dyDescent="0.25">
      <c r="O609" s="105"/>
    </row>
    <row r="610" spans="15:15" x14ac:dyDescent="0.25">
      <c r="O610" s="105"/>
    </row>
    <row r="611" spans="15:15" x14ac:dyDescent="0.25">
      <c r="O611" s="105"/>
    </row>
    <row r="612" spans="15:15" x14ac:dyDescent="0.25">
      <c r="O612" s="105"/>
    </row>
    <row r="613" spans="15:15" x14ac:dyDescent="0.25">
      <c r="O613" s="105"/>
    </row>
    <row r="614" spans="15:15" x14ac:dyDescent="0.25">
      <c r="O614" s="105"/>
    </row>
    <row r="615" spans="15:15" x14ac:dyDescent="0.25">
      <c r="O615" s="105"/>
    </row>
    <row r="616" spans="15:15" x14ac:dyDescent="0.25">
      <c r="O616" s="105"/>
    </row>
    <row r="617" spans="15:15" x14ac:dyDescent="0.25">
      <c r="O617" s="105"/>
    </row>
    <row r="618" spans="15:15" x14ac:dyDescent="0.25">
      <c r="O618" s="105"/>
    </row>
    <row r="619" spans="15:15" x14ac:dyDescent="0.25">
      <c r="O619" s="105"/>
    </row>
    <row r="620" spans="15:15" x14ac:dyDescent="0.25">
      <c r="O620" s="105"/>
    </row>
    <row r="621" spans="15:15" x14ac:dyDescent="0.25">
      <c r="O621" s="105"/>
    </row>
    <row r="622" spans="15:15" x14ac:dyDescent="0.25">
      <c r="O622" s="105"/>
    </row>
    <row r="623" spans="15:15" x14ac:dyDescent="0.25">
      <c r="O623" s="105"/>
    </row>
    <row r="624" spans="15:15" x14ac:dyDescent="0.25">
      <c r="O624" s="105"/>
    </row>
    <row r="625" spans="15:15" x14ac:dyDescent="0.25">
      <c r="O625" s="105"/>
    </row>
    <row r="626" spans="15:15" x14ac:dyDescent="0.25">
      <c r="O626" s="105"/>
    </row>
    <row r="627" spans="15:15" x14ac:dyDescent="0.25">
      <c r="O627" s="105"/>
    </row>
    <row r="628" spans="15:15" x14ac:dyDescent="0.25">
      <c r="O628" s="105"/>
    </row>
    <row r="629" spans="15:15" x14ac:dyDescent="0.25">
      <c r="O629" s="105"/>
    </row>
    <row r="630" spans="15:15" x14ac:dyDescent="0.25">
      <c r="O630" s="105"/>
    </row>
    <row r="631" spans="15:15" x14ac:dyDescent="0.25">
      <c r="O631" s="105"/>
    </row>
    <row r="632" spans="15:15" x14ac:dyDescent="0.25">
      <c r="O632" s="105"/>
    </row>
    <row r="633" spans="15:15" x14ac:dyDescent="0.25">
      <c r="O633" s="105"/>
    </row>
    <row r="634" spans="15:15" x14ac:dyDescent="0.25">
      <c r="O634" s="105"/>
    </row>
    <row r="635" spans="15:15" x14ac:dyDescent="0.25">
      <c r="O635" s="105"/>
    </row>
    <row r="636" spans="15:15" x14ac:dyDescent="0.25">
      <c r="O636" s="105"/>
    </row>
    <row r="637" spans="15:15" x14ac:dyDescent="0.25">
      <c r="O637" s="105"/>
    </row>
    <row r="638" spans="15:15" x14ac:dyDescent="0.25">
      <c r="O638" s="105"/>
    </row>
    <row r="639" spans="15:15" x14ac:dyDescent="0.25">
      <c r="O639" s="105"/>
    </row>
    <row r="640" spans="15:15" x14ac:dyDescent="0.25">
      <c r="O640" s="105"/>
    </row>
    <row r="641" spans="15:15" x14ac:dyDescent="0.25">
      <c r="O641" s="105"/>
    </row>
    <row r="642" spans="15:15" x14ac:dyDescent="0.25">
      <c r="O642" s="105"/>
    </row>
    <row r="643" spans="15:15" x14ac:dyDescent="0.25">
      <c r="O643" s="105"/>
    </row>
    <row r="644" spans="15:15" x14ac:dyDescent="0.25">
      <c r="O644" s="105"/>
    </row>
    <row r="645" spans="15:15" x14ac:dyDescent="0.25">
      <c r="O645" s="105"/>
    </row>
    <row r="646" spans="15:15" x14ac:dyDescent="0.25">
      <c r="O646" s="105"/>
    </row>
    <row r="647" spans="15:15" x14ac:dyDescent="0.25">
      <c r="O647" s="105"/>
    </row>
    <row r="648" spans="15:15" x14ac:dyDescent="0.25">
      <c r="O648" s="105"/>
    </row>
    <row r="649" spans="15:15" x14ac:dyDescent="0.25">
      <c r="O649" s="105"/>
    </row>
    <row r="650" spans="15:15" x14ac:dyDescent="0.25">
      <c r="O650" s="105"/>
    </row>
    <row r="651" spans="15:15" x14ac:dyDescent="0.25">
      <c r="O651" s="105"/>
    </row>
    <row r="652" spans="15:15" x14ac:dyDescent="0.25">
      <c r="O652" s="105"/>
    </row>
    <row r="653" spans="15:15" x14ac:dyDescent="0.25">
      <c r="O653" s="105"/>
    </row>
    <row r="654" spans="15:15" x14ac:dyDescent="0.25">
      <c r="O654" s="105"/>
    </row>
    <row r="655" spans="15:15" x14ac:dyDescent="0.25">
      <c r="O655" s="105"/>
    </row>
    <row r="656" spans="15:15" x14ac:dyDescent="0.25">
      <c r="O656" s="105"/>
    </row>
    <row r="657" spans="15:15" x14ac:dyDescent="0.25">
      <c r="O657" s="105"/>
    </row>
    <row r="658" spans="15:15" x14ac:dyDescent="0.25">
      <c r="O658" s="105"/>
    </row>
    <row r="659" spans="15:15" x14ac:dyDescent="0.25">
      <c r="O659" s="105"/>
    </row>
    <row r="660" spans="15:15" x14ac:dyDescent="0.25">
      <c r="O660" s="105"/>
    </row>
    <row r="661" spans="15:15" x14ac:dyDescent="0.25">
      <c r="O661" s="105"/>
    </row>
    <row r="662" spans="15:15" x14ac:dyDescent="0.25">
      <c r="O662" s="105"/>
    </row>
    <row r="663" spans="15:15" x14ac:dyDescent="0.25">
      <c r="O663" s="105"/>
    </row>
    <row r="664" spans="15:15" x14ac:dyDescent="0.25">
      <c r="O664" s="105"/>
    </row>
    <row r="665" spans="15:15" x14ac:dyDescent="0.25">
      <c r="O665" s="105"/>
    </row>
    <row r="666" spans="15:15" x14ac:dyDescent="0.25">
      <c r="O666" s="105"/>
    </row>
    <row r="667" spans="15:15" x14ac:dyDescent="0.25">
      <c r="O667" s="105"/>
    </row>
    <row r="668" spans="15:15" x14ac:dyDescent="0.25">
      <c r="O668" s="105"/>
    </row>
    <row r="669" spans="15:15" x14ac:dyDescent="0.25">
      <c r="O669" s="105"/>
    </row>
    <row r="670" spans="15:15" x14ac:dyDescent="0.25">
      <c r="O670" s="105"/>
    </row>
    <row r="671" spans="15:15" x14ac:dyDescent="0.25">
      <c r="O671" s="105"/>
    </row>
    <row r="672" spans="15:15" x14ac:dyDescent="0.25">
      <c r="O672" s="105"/>
    </row>
    <row r="673" spans="15:15" x14ac:dyDescent="0.25">
      <c r="O673" s="105"/>
    </row>
    <row r="674" spans="15:15" x14ac:dyDescent="0.25">
      <c r="O674" s="105"/>
    </row>
    <row r="675" spans="15:15" x14ac:dyDescent="0.25">
      <c r="O675" s="105"/>
    </row>
    <row r="676" spans="15:15" x14ac:dyDescent="0.25">
      <c r="O676" s="105"/>
    </row>
    <row r="677" spans="15:15" x14ac:dyDescent="0.25">
      <c r="O677" s="105"/>
    </row>
    <row r="678" spans="15:15" x14ac:dyDescent="0.25">
      <c r="O678" s="105"/>
    </row>
    <row r="679" spans="15:15" x14ac:dyDescent="0.25">
      <c r="O679" s="105"/>
    </row>
    <row r="680" spans="15:15" x14ac:dyDescent="0.25">
      <c r="O680" s="105"/>
    </row>
    <row r="681" spans="15:15" x14ac:dyDescent="0.25">
      <c r="O681" s="105"/>
    </row>
    <row r="682" spans="15:15" x14ac:dyDescent="0.25">
      <c r="O682" s="105"/>
    </row>
    <row r="683" spans="15:15" x14ac:dyDescent="0.25">
      <c r="O683" s="105"/>
    </row>
    <row r="684" spans="15:15" x14ac:dyDescent="0.25">
      <c r="O684" s="105"/>
    </row>
    <row r="685" spans="15:15" x14ac:dyDescent="0.25">
      <c r="O685" s="105"/>
    </row>
    <row r="686" spans="15:15" x14ac:dyDescent="0.25">
      <c r="O686" s="105"/>
    </row>
    <row r="687" spans="15:15" x14ac:dyDescent="0.25">
      <c r="O687" s="105"/>
    </row>
    <row r="688" spans="15:15" x14ac:dyDescent="0.25">
      <c r="O688" s="105"/>
    </row>
    <row r="689" spans="15:15" x14ac:dyDescent="0.25">
      <c r="O689" s="105"/>
    </row>
    <row r="690" spans="15:15" x14ac:dyDescent="0.25">
      <c r="O690" s="105"/>
    </row>
    <row r="691" spans="15:15" x14ac:dyDescent="0.25">
      <c r="O691" s="105"/>
    </row>
    <row r="692" spans="15:15" x14ac:dyDescent="0.25">
      <c r="O692" s="105"/>
    </row>
    <row r="693" spans="15:15" x14ac:dyDescent="0.25">
      <c r="O693" s="105"/>
    </row>
    <row r="694" spans="15:15" x14ac:dyDescent="0.25">
      <c r="O694" s="105"/>
    </row>
    <row r="695" spans="15:15" x14ac:dyDescent="0.25">
      <c r="O695" s="105"/>
    </row>
    <row r="696" spans="15:15" x14ac:dyDescent="0.25">
      <c r="O696" s="105"/>
    </row>
    <row r="697" spans="15:15" x14ac:dyDescent="0.25">
      <c r="O697" s="105"/>
    </row>
    <row r="698" spans="15:15" x14ac:dyDescent="0.25">
      <c r="O698" s="105"/>
    </row>
    <row r="699" spans="15:15" x14ac:dyDescent="0.25">
      <c r="O699" s="105"/>
    </row>
    <row r="700" spans="15:15" x14ac:dyDescent="0.25">
      <c r="O700" s="105"/>
    </row>
    <row r="701" spans="15:15" x14ac:dyDescent="0.25">
      <c r="O701" s="105"/>
    </row>
    <row r="702" spans="15:15" x14ac:dyDescent="0.25">
      <c r="O702" s="105"/>
    </row>
    <row r="703" spans="15:15" x14ac:dyDescent="0.25">
      <c r="O703" s="105"/>
    </row>
    <row r="704" spans="15:15" x14ac:dyDescent="0.25">
      <c r="O704" s="105"/>
    </row>
    <row r="705" spans="15:15" x14ac:dyDescent="0.25">
      <c r="O705" s="105"/>
    </row>
    <row r="706" spans="15:15" x14ac:dyDescent="0.25">
      <c r="O706" s="105"/>
    </row>
    <row r="707" spans="15:15" x14ac:dyDescent="0.25">
      <c r="O707" s="105"/>
    </row>
    <row r="708" spans="15:15" x14ac:dyDescent="0.25">
      <c r="O708" s="105"/>
    </row>
    <row r="709" spans="15:15" x14ac:dyDescent="0.25">
      <c r="O709" s="105"/>
    </row>
    <row r="710" spans="15:15" x14ac:dyDescent="0.25">
      <c r="O710" s="105"/>
    </row>
    <row r="711" spans="15:15" x14ac:dyDescent="0.25">
      <c r="O711" s="105"/>
    </row>
    <row r="712" spans="15:15" x14ac:dyDescent="0.25">
      <c r="O712" s="105"/>
    </row>
    <row r="713" spans="15:15" x14ac:dyDescent="0.25">
      <c r="O713" s="105"/>
    </row>
    <row r="714" spans="15:15" x14ac:dyDescent="0.25">
      <c r="O714" s="105"/>
    </row>
    <row r="715" spans="15:15" x14ac:dyDescent="0.25">
      <c r="O715" s="105"/>
    </row>
    <row r="716" spans="15:15" x14ac:dyDescent="0.25">
      <c r="O716" s="105"/>
    </row>
    <row r="717" spans="15:15" x14ac:dyDescent="0.25">
      <c r="O717" s="105"/>
    </row>
    <row r="718" spans="15:15" x14ac:dyDescent="0.25">
      <c r="O718" s="105"/>
    </row>
    <row r="719" spans="15:15" x14ac:dyDescent="0.25">
      <c r="O719" s="105"/>
    </row>
    <row r="720" spans="15:15" x14ac:dyDescent="0.25">
      <c r="O720" s="105"/>
    </row>
    <row r="721" spans="15:15" x14ac:dyDescent="0.25">
      <c r="O721" s="105"/>
    </row>
    <row r="722" spans="15:15" x14ac:dyDescent="0.25">
      <c r="O722" s="105"/>
    </row>
    <row r="723" spans="15:15" x14ac:dyDescent="0.25">
      <c r="O723" s="105"/>
    </row>
    <row r="724" spans="15:15" x14ac:dyDescent="0.25">
      <c r="O724" s="105"/>
    </row>
    <row r="725" spans="15:15" x14ac:dyDescent="0.25">
      <c r="O725" s="105"/>
    </row>
    <row r="726" spans="15:15" x14ac:dyDescent="0.25">
      <c r="O726" s="105"/>
    </row>
    <row r="727" spans="15:15" x14ac:dyDescent="0.25">
      <c r="O727" s="105"/>
    </row>
    <row r="728" spans="15:15" x14ac:dyDescent="0.25">
      <c r="O728" s="105"/>
    </row>
    <row r="729" spans="15:15" x14ac:dyDescent="0.25">
      <c r="O729" s="105"/>
    </row>
    <row r="730" spans="15:15" x14ac:dyDescent="0.25">
      <c r="O730" s="105"/>
    </row>
    <row r="731" spans="15:15" x14ac:dyDescent="0.25">
      <c r="O731" s="105"/>
    </row>
    <row r="732" spans="15:15" x14ac:dyDescent="0.25">
      <c r="O732" s="105"/>
    </row>
    <row r="733" spans="15:15" x14ac:dyDescent="0.25">
      <c r="O733" s="105"/>
    </row>
    <row r="734" spans="15:15" x14ac:dyDescent="0.25">
      <c r="O734" s="105"/>
    </row>
    <row r="735" spans="15:15" x14ac:dyDescent="0.25">
      <c r="O735" s="105"/>
    </row>
    <row r="736" spans="15:15" x14ac:dyDescent="0.25">
      <c r="O736" s="105"/>
    </row>
    <row r="737" spans="15:15" x14ac:dyDescent="0.25">
      <c r="O737" s="105"/>
    </row>
    <row r="738" spans="15:15" x14ac:dyDescent="0.25">
      <c r="O738" s="105"/>
    </row>
    <row r="739" spans="15:15" x14ac:dyDescent="0.25">
      <c r="O739" s="105"/>
    </row>
    <row r="740" spans="15:15" x14ac:dyDescent="0.25">
      <c r="O740" s="105"/>
    </row>
    <row r="741" spans="15:15" x14ac:dyDescent="0.25">
      <c r="O741" s="105"/>
    </row>
    <row r="742" spans="15:15" x14ac:dyDescent="0.25">
      <c r="O742" s="105"/>
    </row>
    <row r="743" spans="15:15" x14ac:dyDescent="0.25">
      <c r="O743" s="105"/>
    </row>
    <row r="744" spans="15:15" x14ac:dyDescent="0.25">
      <c r="O744" s="105"/>
    </row>
    <row r="745" spans="15:15" x14ac:dyDescent="0.25">
      <c r="O745" s="105"/>
    </row>
    <row r="746" spans="15:15" x14ac:dyDescent="0.25">
      <c r="O746" s="105"/>
    </row>
    <row r="747" spans="15:15" x14ac:dyDescent="0.25">
      <c r="O747" s="105"/>
    </row>
    <row r="748" spans="15:15" x14ac:dyDescent="0.25">
      <c r="O748" s="105"/>
    </row>
    <row r="749" spans="15:15" x14ac:dyDescent="0.25">
      <c r="O749" s="105"/>
    </row>
    <row r="750" spans="15:15" x14ac:dyDescent="0.25">
      <c r="O750" s="105"/>
    </row>
    <row r="751" spans="15:15" x14ac:dyDescent="0.25">
      <c r="O751" s="105"/>
    </row>
    <row r="752" spans="15:15" x14ac:dyDescent="0.25">
      <c r="O752" s="105"/>
    </row>
    <row r="753" spans="15:15" x14ac:dyDescent="0.25">
      <c r="O753" s="105"/>
    </row>
    <row r="754" spans="15:15" x14ac:dyDescent="0.25">
      <c r="O754" s="105"/>
    </row>
    <row r="755" spans="15:15" x14ac:dyDescent="0.25">
      <c r="O755" s="105"/>
    </row>
    <row r="756" spans="15:15" x14ac:dyDescent="0.25">
      <c r="O756" s="105"/>
    </row>
    <row r="757" spans="15:15" x14ac:dyDescent="0.25">
      <c r="O757" s="105"/>
    </row>
    <row r="758" spans="15:15" x14ac:dyDescent="0.25">
      <c r="O758" s="105"/>
    </row>
    <row r="759" spans="15:15" x14ac:dyDescent="0.25">
      <c r="O759" s="105"/>
    </row>
    <row r="760" spans="15:15" x14ac:dyDescent="0.25">
      <c r="O760" s="105"/>
    </row>
    <row r="761" spans="15:15" x14ac:dyDescent="0.25">
      <c r="O761" s="105"/>
    </row>
    <row r="762" spans="15:15" x14ac:dyDescent="0.25">
      <c r="O762" s="105"/>
    </row>
    <row r="763" spans="15:15" x14ac:dyDescent="0.25">
      <c r="O763" s="105"/>
    </row>
    <row r="764" spans="15:15" x14ac:dyDescent="0.25">
      <c r="O764" s="105"/>
    </row>
    <row r="765" spans="15:15" x14ac:dyDescent="0.25">
      <c r="O765" s="105"/>
    </row>
    <row r="766" spans="15:15" x14ac:dyDescent="0.25">
      <c r="O766" s="105"/>
    </row>
    <row r="767" spans="15:15" x14ac:dyDescent="0.25">
      <c r="O767" s="105"/>
    </row>
    <row r="768" spans="15:15" x14ac:dyDescent="0.25">
      <c r="O768" s="105"/>
    </row>
    <row r="769" spans="15:15" x14ac:dyDescent="0.25">
      <c r="O769" s="105"/>
    </row>
    <row r="770" spans="15:15" x14ac:dyDescent="0.25">
      <c r="O770" s="105"/>
    </row>
    <row r="771" spans="15:15" x14ac:dyDescent="0.25">
      <c r="O771" s="105"/>
    </row>
    <row r="772" spans="15:15" x14ac:dyDescent="0.25">
      <c r="O772" s="105"/>
    </row>
    <row r="773" spans="15:15" x14ac:dyDescent="0.25">
      <c r="O773" s="105"/>
    </row>
    <row r="774" spans="15:15" x14ac:dyDescent="0.25">
      <c r="O774" s="105"/>
    </row>
    <row r="775" spans="15:15" x14ac:dyDescent="0.25">
      <c r="O775" s="105"/>
    </row>
    <row r="776" spans="15:15" x14ac:dyDescent="0.25">
      <c r="O776" s="105"/>
    </row>
    <row r="777" spans="15:15" x14ac:dyDescent="0.25">
      <c r="O777" s="105"/>
    </row>
    <row r="778" spans="15:15" x14ac:dyDescent="0.25">
      <c r="O778" s="105"/>
    </row>
    <row r="779" spans="15:15" x14ac:dyDescent="0.25">
      <c r="O779" s="105"/>
    </row>
    <row r="780" spans="15:15" x14ac:dyDescent="0.25">
      <c r="O780" s="105"/>
    </row>
    <row r="781" spans="15:15" x14ac:dyDescent="0.25">
      <c r="O781" s="105"/>
    </row>
    <row r="782" spans="15:15" x14ac:dyDescent="0.25">
      <c r="O782" s="105"/>
    </row>
    <row r="783" spans="15:15" x14ac:dyDescent="0.25">
      <c r="O783" s="105"/>
    </row>
    <row r="784" spans="15:15" x14ac:dyDescent="0.25">
      <c r="O784" s="105"/>
    </row>
    <row r="785" spans="15:15" x14ac:dyDescent="0.25">
      <c r="O785" s="105"/>
    </row>
    <row r="786" spans="15:15" x14ac:dyDescent="0.25">
      <c r="O786" s="105"/>
    </row>
    <row r="787" spans="15:15" x14ac:dyDescent="0.25">
      <c r="O787" s="105"/>
    </row>
    <row r="788" spans="15:15" x14ac:dyDescent="0.25">
      <c r="O788" s="105"/>
    </row>
    <row r="789" spans="15:15" x14ac:dyDescent="0.25">
      <c r="O789" s="105"/>
    </row>
    <row r="790" spans="15:15" x14ac:dyDescent="0.25">
      <c r="O790" s="105"/>
    </row>
    <row r="791" spans="15:15" x14ac:dyDescent="0.25">
      <c r="O791" s="105"/>
    </row>
    <row r="792" spans="15:15" x14ac:dyDescent="0.25">
      <c r="O792" s="105"/>
    </row>
    <row r="793" spans="15:15" x14ac:dyDescent="0.25">
      <c r="O793" s="105"/>
    </row>
    <row r="794" spans="15:15" x14ac:dyDescent="0.25">
      <c r="O794" s="105"/>
    </row>
    <row r="795" spans="15:15" x14ac:dyDescent="0.25">
      <c r="O795" s="105"/>
    </row>
    <row r="796" spans="15:15" x14ac:dyDescent="0.25">
      <c r="O796" s="105"/>
    </row>
    <row r="797" spans="15:15" x14ac:dyDescent="0.25">
      <c r="O797" s="105"/>
    </row>
    <row r="798" spans="15:15" x14ac:dyDescent="0.25">
      <c r="O798" s="105"/>
    </row>
    <row r="799" spans="15:15" x14ac:dyDescent="0.25">
      <c r="O799" s="105"/>
    </row>
    <row r="800" spans="15:15" x14ac:dyDescent="0.25">
      <c r="O800" s="105"/>
    </row>
    <row r="801" spans="15:15" x14ac:dyDescent="0.25">
      <c r="O801" s="105"/>
    </row>
    <row r="802" spans="15:15" x14ac:dyDescent="0.25">
      <c r="O802" s="105"/>
    </row>
    <row r="803" spans="15:15" x14ac:dyDescent="0.25">
      <c r="O803" s="105"/>
    </row>
    <row r="804" spans="15:15" x14ac:dyDescent="0.25">
      <c r="O804" s="105"/>
    </row>
    <row r="805" spans="15:15" x14ac:dyDescent="0.25">
      <c r="O805" s="105"/>
    </row>
    <row r="806" spans="15:15" x14ac:dyDescent="0.25">
      <c r="O806" s="105"/>
    </row>
    <row r="807" spans="15:15" x14ac:dyDescent="0.25">
      <c r="O807" s="105"/>
    </row>
    <row r="808" spans="15:15" x14ac:dyDescent="0.25">
      <c r="O808" s="105"/>
    </row>
    <row r="809" spans="15:15" x14ac:dyDescent="0.25">
      <c r="O809" s="105"/>
    </row>
    <row r="810" spans="15:15" x14ac:dyDescent="0.25">
      <c r="O810" s="105"/>
    </row>
    <row r="811" spans="15:15" x14ac:dyDescent="0.25">
      <c r="O811" s="105"/>
    </row>
    <row r="812" spans="15:15" x14ac:dyDescent="0.25">
      <c r="O812" s="105"/>
    </row>
    <row r="813" spans="15:15" x14ac:dyDescent="0.25">
      <c r="O813" s="105"/>
    </row>
    <row r="814" spans="15:15" x14ac:dyDescent="0.25">
      <c r="O814" s="105"/>
    </row>
    <row r="815" spans="15:15" x14ac:dyDescent="0.25">
      <c r="O815" s="105"/>
    </row>
    <row r="816" spans="15:15" x14ac:dyDescent="0.25">
      <c r="O816" s="105"/>
    </row>
    <row r="817" spans="15:15" x14ac:dyDescent="0.25">
      <c r="O817" s="105"/>
    </row>
    <row r="818" spans="15:15" x14ac:dyDescent="0.25">
      <c r="O818" s="105"/>
    </row>
    <row r="819" spans="15:15" x14ac:dyDescent="0.25">
      <c r="O819" s="105"/>
    </row>
    <row r="820" spans="15:15" x14ac:dyDescent="0.25">
      <c r="O820" s="105"/>
    </row>
    <row r="821" spans="15:15" x14ac:dyDescent="0.25">
      <c r="O821" s="105"/>
    </row>
    <row r="822" spans="15:15" x14ac:dyDescent="0.25">
      <c r="O822" s="105"/>
    </row>
    <row r="823" spans="15:15" x14ac:dyDescent="0.25">
      <c r="O823" s="105"/>
    </row>
    <row r="824" spans="15:15" x14ac:dyDescent="0.25">
      <c r="O824" s="105"/>
    </row>
    <row r="825" spans="15:15" x14ac:dyDescent="0.25">
      <c r="O825" s="105"/>
    </row>
    <row r="826" spans="15:15" x14ac:dyDescent="0.25">
      <c r="O826" s="105"/>
    </row>
    <row r="827" spans="15:15" x14ac:dyDescent="0.25">
      <c r="O827" s="105"/>
    </row>
    <row r="828" spans="15:15" x14ac:dyDescent="0.25">
      <c r="O828" s="105"/>
    </row>
    <row r="829" spans="15:15" x14ac:dyDescent="0.25">
      <c r="O829" s="105"/>
    </row>
    <row r="830" spans="15:15" x14ac:dyDescent="0.25">
      <c r="O830" s="105"/>
    </row>
    <row r="831" spans="15:15" x14ac:dyDescent="0.25">
      <c r="O831" s="105"/>
    </row>
    <row r="832" spans="15:15" x14ac:dyDescent="0.25">
      <c r="O832" s="105"/>
    </row>
    <row r="833" spans="15:15" x14ac:dyDescent="0.25">
      <c r="O833" s="105"/>
    </row>
    <row r="834" spans="15:15" x14ac:dyDescent="0.25">
      <c r="O834" s="105"/>
    </row>
    <row r="835" spans="15:15" x14ac:dyDescent="0.25">
      <c r="O835" s="105"/>
    </row>
    <row r="836" spans="15:15" x14ac:dyDescent="0.25">
      <c r="O836" s="105"/>
    </row>
    <row r="837" spans="15:15" x14ac:dyDescent="0.25">
      <c r="O837" s="105"/>
    </row>
    <row r="838" spans="15:15" x14ac:dyDescent="0.25">
      <c r="O838" s="105"/>
    </row>
    <row r="839" spans="15:15" x14ac:dyDescent="0.25">
      <c r="O839" s="105"/>
    </row>
    <row r="840" spans="15:15" x14ac:dyDescent="0.25">
      <c r="O840" s="105"/>
    </row>
    <row r="841" spans="15:15" x14ac:dyDescent="0.25">
      <c r="O841" s="105"/>
    </row>
    <row r="842" spans="15:15" x14ac:dyDescent="0.25">
      <c r="O842" s="105"/>
    </row>
    <row r="843" spans="15:15" x14ac:dyDescent="0.25">
      <c r="O843" s="105"/>
    </row>
    <row r="844" spans="15:15" x14ac:dyDescent="0.25">
      <c r="O844" s="105"/>
    </row>
    <row r="845" spans="15:15" x14ac:dyDescent="0.25">
      <c r="O845" s="105"/>
    </row>
    <row r="846" spans="15:15" x14ac:dyDescent="0.25">
      <c r="O846" s="105"/>
    </row>
    <row r="847" spans="15:15" x14ac:dyDescent="0.25">
      <c r="O847" s="105"/>
    </row>
    <row r="848" spans="15:15" x14ac:dyDescent="0.25">
      <c r="O848" s="105"/>
    </row>
    <row r="849" spans="15:15" x14ac:dyDescent="0.25">
      <c r="O849" s="105"/>
    </row>
    <row r="850" spans="15:15" x14ac:dyDescent="0.25">
      <c r="O850" s="105"/>
    </row>
    <row r="851" spans="15:15" x14ac:dyDescent="0.25">
      <c r="O851" s="105"/>
    </row>
    <row r="852" spans="15:15" x14ac:dyDescent="0.25">
      <c r="O852" s="105"/>
    </row>
    <row r="853" spans="15:15" x14ac:dyDescent="0.25">
      <c r="O853" s="105"/>
    </row>
    <row r="854" spans="15:15" x14ac:dyDescent="0.25">
      <c r="O854" s="105"/>
    </row>
    <row r="855" spans="15:15" x14ac:dyDescent="0.25">
      <c r="O855" s="105"/>
    </row>
    <row r="856" spans="15:15" x14ac:dyDescent="0.25">
      <c r="O856" s="105"/>
    </row>
    <row r="857" spans="15:15" x14ac:dyDescent="0.25">
      <c r="O857" s="105"/>
    </row>
    <row r="858" spans="15:15" x14ac:dyDescent="0.25">
      <c r="O858" s="105"/>
    </row>
    <row r="859" spans="15:15" x14ac:dyDescent="0.25">
      <c r="O859" s="105"/>
    </row>
    <row r="860" spans="15:15" x14ac:dyDescent="0.25">
      <c r="O860" s="105"/>
    </row>
    <row r="861" spans="15:15" x14ac:dyDescent="0.25">
      <c r="O861" s="105"/>
    </row>
    <row r="862" spans="15:15" x14ac:dyDescent="0.25">
      <c r="O862" s="105"/>
    </row>
    <row r="863" spans="15:15" x14ac:dyDescent="0.25">
      <c r="O863" s="105"/>
    </row>
    <row r="864" spans="15:15" x14ac:dyDescent="0.25">
      <c r="O864" s="105"/>
    </row>
    <row r="865" spans="15:15" x14ac:dyDescent="0.25">
      <c r="O865" s="105"/>
    </row>
    <row r="866" spans="15:15" x14ac:dyDescent="0.25">
      <c r="O866" s="105"/>
    </row>
    <row r="867" spans="15:15" x14ac:dyDescent="0.25">
      <c r="O867" s="105"/>
    </row>
    <row r="868" spans="15:15" x14ac:dyDescent="0.25">
      <c r="O868" s="105"/>
    </row>
    <row r="869" spans="15:15" x14ac:dyDescent="0.25">
      <c r="O869" s="105"/>
    </row>
    <row r="870" spans="15:15" x14ac:dyDescent="0.25">
      <c r="O870" s="105"/>
    </row>
    <row r="871" spans="15:15" x14ac:dyDescent="0.25">
      <c r="O871" s="105"/>
    </row>
    <row r="872" spans="15:15" x14ac:dyDescent="0.25">
      <c r="O872" s="105"/>
    </row>
    <row r="873" spans="15:15" x14ac:dyDescent="0.25">
      <c r="O873" s="105"/>
    </row>
    <row r="874" spans="15:15" x14ac:dyDescent="0.25">
      <c r="O874" s="105"/>
    </row>
    <row r="875" spans="15:15" x14ac:dyDescent="0.25">
      <c r="O875" s="105"/>
    </row>
    <row r="876" spans="15:15" x14ac:dyDescent="0.25">
      <c r="O876" s="105"/>
    </row>
    <row r="877" spans="15:15" x14ac:dyDescent="0.25">
      <c r="O877" s="105"/>
    </row>
    <row r="878" spans="15:15" x14ac:dyDescent="0.25">
      <c r="O878" s="105"/>
    </row>
    <row r="879" spans="15:15" x14ac:dyDescent="0.25">
      <c r="O879" s="105"/>
    </row>
    <row r="880" spans="15:15" x14ac:dyDescent="0.25">
      <c r="O880" s="105"/>
    </row>
    <row r="881" spans="15:15" x14ac:dyDescent="0.25">
      <c r="O881" s="105"/>
    </row>
    <row r="882" spans="15:15" x14ac:dyDescent="0.25">
      <c r="O882" s="105"/>
    </row>
  </sheetData>
  <conditionalFormatting sqref="A10:B13 D10:L13 A14:M15 K27:K31 A1:M4 A5:L5 A6:M9">
    <cfRule type="expression" dxfId="114" priority="66">
      <formula>INDIRECT("K"&amp;ROW())="Complete"</formula>
    </cfRule>
  </conditionalFormatting>
  <conditionalFormatting sqref="L1:L1048576">
    <cfRule type="containsText" dxfId="113" priority="1" operator="containsText" text="Critical">
      <formula>NOT(ISERROR(SEARCH("Critical",L1)))</formula>
    </cfRule>
    <cfRule type="containsText" dxfId="112" priority="12" operator="containsText" text="Vendor">
      <formula>NOT(ISERROR(SEARCH("Vendor",L1)))</formula>
    </cfRule>
    <cfRule type="containsText" dxfId="111" priority="59" operator="containsText" text="Unknown">
      <formula>NOT(ISERROR(SEARCH("Unknown",L1)))</formula>
    </cfRule>
    <cfRule type="containsText" dxfId="110" priority="60" operator="containsText" text="Blocked">
      <formula>NOT(ISERROR(SEARCH("Blocked",L1)))</formula>
    </cfRule>
    <cfRule type="containsText" dxfId="109" priority="61" operator="containsText" text="Not Yet Due">
      <formula>NOT(ISERROR(SEARCH("Not Yet Due",L1)))</formula>
    </cfRule>
    <cfRule type="containsText" dxfId="108" priority="62" operator="containsText" text="Overdue">
      <formula>NOT(ISERROR(SEARCH("Overdue",L1)))</formula>
    </cfRule>
    <cfRule type="beginsWith" dxfId="107" priority="63" operator="beginsWith" text="Incomplete">
      <formula>LEFT(L1,LEN("Incomplete"))="Incomplete"</formula>
    </cfRule>
    <cfRule type="beginsWith" dxfId="106" priority="64" operator="beginsWith" text="Complete">
      <formula>LEFT(L1,LEN("Complete"))="Complete"</formula>
    </cfRule>
    <cfRule type="containsText" dxfId="105" priority="65" operator="containsText" text="In Progress">
      <formula>NOT(ISERROR(SEARCH("In Progress",L1)))</formula>
    </cfRule>
  </conditionalFormatting>
  <conditionalFormatting sqref="B2:AA4 B5:L5 N5:AA5 B6:AA882">
    <cfRule type="expression" dxfId="104" priority="23">
      <formula>INDIRECT("l"&amp;ROW())="Complete"</formula>
    </cfRule>
  </conditionalFormatting>
  <conditionalFormatting sqref="J19:J21">
    <cfRule type="expression" dxfId="103" priority="10">
      <formula>INDIRECT("l"&amp;ROW())="Complete"</formula>
    </cfRule>
  </conditionalFormatting>
  <conditionalFormatting sqref="I16:L16">
    <cfRule type="expression" dxfId="102" priority="8">
      <formula>INDIRECT("K"&amp;ROW())="Complete"</formula>
    </cfRule>
  </conditionalFormatting>
  <conditionalFormatting sqref="D24:L26">
    <cfRule type="expression" dxfId="101" priority="6">
      <formula>INDIRECT("K"&amp;ROW())="Complete"</formula>
    </cfRule>
  </conditionalFormatting>
  <conditionalFormatting sqref="K18">
    <cfRule type="expression" dxfId="100" priority="4">
      <formula>INDIRECT("K"&amp;ROW())="Complete"</formula>
    </cfRule>
  </conditionalFormatting>
  <pageMargins left="0.25" right="0.25" top="0.5" bottom="0.35" header="0.05" footer="0.05"/>
  <pageSetup scale="94" fitToHeight="0" orientation="landscape" r:id="rId1"/>
  <headerFooter>
    <oddHeader>&amp;L&amp;"+,Bold"&amp;20Transportation Transition:&amp;"+,Regular"&amp;18 Action Items</oddHeader>
    <oddFooter>&amp;L&amp;"-,Bold" Confidential&amp;C&amp;D&amp;RPage &amp;P of &amp;N</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899E3917-2C30-42D7-A571-96408DCC9577}">
          <x14:formula1>
            <xm:f>'Data Validation'!$C$2:$C$10</xm:f>
          </x14:formula1>
          <xm:sqref>L2:L882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21047-22F6-4E6E-B166-3AC02AA4974E}">
  <dimension ref="A1:J6"/>
  <sheetViews>
    <sheetView view="pageLayout" zoomScaleNormal="100" workbookViewId="0">
      <selection activeCell="G5" sqref="G5"/>
    </sheetView>
  </sheetViews>
  <sheetFormatPr defaultRowHeight="12.75" x14ac:dyDescent="0.25"/>
  <cols>
    <col min="1" max="1" width="3.85546875" style="20" customWidth="1"/>
    <col min="2" max="2" width="6.28515625" style="21" customWidth="1"/>
    <col min="3" max="3" width="9.7109375" style="21" customWidth="1"/>
    <col min="4" max="4" width="7.5703125" style="22" customWidth="1"/>
    <col min="5" max="5" width="6.85546875" style="22" customWidth="1"/>
    <col min="6" max="6" width="30.140625" style="23" customWidth="1"/>
    <col min="7" max="7" width="31" style="23" customWidth="1"/>
    <col min="8" max="8" width="11.5703125" style="21" customWidth="1"/>
    <col min="9" max="9" width="9" style="21" customWidth="1"/>
    <col min="10" max="10" width="18.28515625" style="23" customWidth="1"/>
    <col min="11" max="16384" width="9.140625" style="9"/>
  </cols>
  <sheetData>
    <row r="1" spans="1:10" ht="30.75" customHeight="1" x14ac:dyDescent="0.25">
      <c r="A1" s="41" t="s">
        <v>32</v>
      </c>
      <c r="B1" s="42" t="s">
        <v>54</v>
      </c>
      <c r="C1" s="42" t="s">
        <v>48</v>
      </c>
      <c r="D1" s="43" t="s">
        <v>55</v>
      </c>
      <c r="E1" s="43" t="s">
        <v>56</v>
      </c>
      <c r="F1" s="44" t="s">
        <v>57</v>
      </c>
      <c r="G1" s="44" t="s">
        <v>58</v>
      </c>
      <c r="H1" s="42" t="s">
        <v>59</v>
      </c>
      <c r="I1" s="42" t="s">
        <v>7</v>
      </c>
      <c r="J1" s="45" t="s">
        <v>53</v>
      </c>
    </row>
    <row r="2" spans="1:10" ht="36" x14ac:dyDescent="0.25">
      <c r="A2" s="46">
        <v>1.01</v>
      </c>
      <c r="B2" s="10" t="s">
        <v>210</v>
      </c>
      <c r="C2" s="17" t="s">
        <v>250</v>
      </c>
      <c r="D2" s="18">
        <v>43413</v>
      </c>
      <c r="E2" s="18">
        <v>43420</v>
      </c>
      <c r="F2" s="19" t="s">
        <v>211</v>
      </c>
      <c r="G2" s="19" t="s">
        <v>246</v>
      </c>
      <c r="H2" s="17" t="s">
        <v>248</v>
      </c>
      <c r="I2" s="10" t="s">
        <v>23</v>
      </c>
      <c r="J2" s="47" t="s">
        <v>212</v>
      </c>
    </row>
    <row r="3" spans="1:10" ht="24" x14ac:dyDescent="0.25">
      <c r="A3" s="46">
        <v>1.02</v>
      </c>
      <c r="B3" s="10" t="s">
        <v>210</v>
      </c>
      <c r="C3" s="17"/>
      <c r="D3" s="18">
        <v>43413</v>
      </c>
      <c r="E3" s="18">
        <v>43424</v>
      </c>
      <c r="F3" s="19" t="s">
        <v>425</v>
      </c>
      <c r="G3" s="19" t="s">
        <v>426</v>
      </c>
      <c r="H3" s="17" t="s">
        <v>248</v>
      </c>
      <c r="I3" s="10" t="s">
        <v>23</v>
      </c>
      <c r="J3" s="47"/>
    </row>
    <row r="4" spans="1:10" ht="48" x14ac:dyDescent="0.25">
      <c r="A4" s="46">
        <v>2.0099999999999998</v>
      </c>
      <c r="B4" s="10" t="s">
        <v>210</v>
      </c>
      <c r="C4" s="17"/>
      <c r="D4" s="18">
        <v>43434</v>
      </c>
      <c r="E4" s="18"/>
      <c r="F4" s="19" t="s">
        <v>472</v>
      </c>
      <c r="G4" s="19" t="s">
        <v>496</v>
      </c>
      <c r="H4" s="17"/>
      <c r="I4" s="10"/>
      <c r="J4" s="47"/>
    </row>
    <row r="5" spans="1:10" x14ac:dyDescent="0.25">
      <c r="A5" s="46"/>
      <c r="B5" s="10"/>
      <c r="C5" s="17"/>
      <c r="D5" s="18"/>
      <c r="E5" s="18"/>
      <c r="F5" s="19"/>
      <c r="G5" s="19"/>
      <c r="H5" s="17"/>
      <c r="I5" s="10"/>
      <c r="J5" s="47"/>
    </row>
    <row r="6" spans="1:10" x14ac:dyDescent="0.25">
      <c r="A6" s="48"/>
      <c r="B6" s="49"/>
      <c r="C6" s="49"/>
      <c r="D6" s="50"/>
      <c r="E6" s="50"/>
      <c r="F6" s="51"/>
      <c r="G6" s="51"/>
      <c r="H6" s="49"/>
      <c r="I6" s="49"/>
      <c r="J6" s="52"/>
    </row>
  </sheetData>
  <dataConsolidate/>
  <conditionalFormatting sqref="C2:H6">
    <cfRule type="expression" dxfId="67" priority="8">
      <formula>INDIRECT("I"&amp;ROW())="Resolved"</formula>
    </cfRule>
  </conditionalFormatting>
  <conditionalFormatting sqref="I1:I1048576">
    <cfRule type="containsText" dxfId="66" priority="1" operator="containsText" text="Unknown">
      <formula>NOT(ISERROR(SEARCH("Unknown",I1)))</formula>
    </cfRule>
    <cfRule type="containsText" dxfId="65" priority="2" operator="containsText" text="Blocked">
      <formula>NOT(ISERROR(SEARCH("Blocked",I1)))</formula>
    </cfRule>
    <cfRule type="containsText" dxfId="64" priority="3" operator="containsText" text="Not Yet Due">
      <formula>NOT(ISERROR(SEARCH("Not Yet Due",I1)))</formula>
    </cfRule>
    <cfRule type="containsText" dxfId="63" priority="4" operator="containsText" text="Overdue">
      <formula>NOT(ISERROR(SEARCH("Overdue",I1)))</formula>
    </cfRule>
    <cfRule type="beginsWith" dxfId="62" priority="5" operator="beginsWith" text="Unresolved">
      <formula>LEFT(I1,LEN("Unresolved"))="Unresolved"</formula>
    </cfRule>
    <cfRule type="beginsWith" dxfId="61" priority="6" operator="beginsWith" text="Resolved">
      <formula>LEFT(I1,LEN("Resolved"))="Resolved"</formula>
    </cfRule>
    <cfRule type="containsText" dxfId="60" priority="7" operator="containsText" text="In Progress">
      <formula>NOT(ISERROR(SEARCH("In Progress",I1)))</formula>
    </cfRule>
  </conditionalFormatting>
  <conditionalFormatting sqref="B1:B1048576">
    <cfRule type="beginsWith" dxfId="59" priority="9" operator="beginsWith" text="Issue">
      <formula>LEFT(B1,LEN("Issue"))="Issue"</formula>
    </cfRule>
    <cfRule type="endsWith" dxfId="58" priority="10" operator="endsWith" text="Risk">
      <formula>RIGHT(B1,LEN("Risk"))="Risk"</formula>
    </cfRule>
  </conditionalFormatting>
  <dataValidations count="1">
    <dataValidation type="list" allowBlank="1" showInputMessage="1" showErrorMessage="1" sqref="B2:B6" xr:uid="{19148056-38E5-4C4B-B6F9-53F8A2BA4DA2}">
      <formula1>"Risk,Issue"</formula1>
    </dataValidation>
  </dataValidations>
  <pageMargins left="0.25" right="0.10416666666666667" top="0.75" bottom="0.75" header="0.3" footer="0.3"/>
  <pageSetup orientation="landscape" r:id="rId1"/>
  <headerFooter>
    <oddHeader>&amp;L&amp;"+,Bold"&amp;20Transportation Transition:&amp;"+,Regular" &amp;18Risks and Issues</oddHeader>
    <oddFooter>&amp;L&amp;"-,Bold" Confidential&amp;C&amp;D&amp;RPage &amp;P of &amp;N</oddFooter>
  </headerFooter>
  <ignoredErrors>
    <ignoredError sqref="I1" listDataValidation="1"/>
  </ignoredErrors>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EA62C5A6-D74C-4A83-9A60-5C825F0A1D35}">
          <x14:formula1>
            <xm:f>'Data Validation'!$D$2:$D$8</xm:f>
          </x14:formula1>
          <xm:sqref>I1:I1048576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39819-FC7F-4517-BA99-4F2F2A50AE89}">
  <dimension ref="A1:J8"/>
  <sheetViews>
    <sheetView view="pageLayout" zoomScaleNormal="100" workbookViewId="0">
      <selection activeCell="F7" sqref="F7"/>
    </sheetView>
  </sheetViews>
  <sheetFormatPr defaultRowHeight="12.75" x14ac:dyDescent="0.25"/>
  <cols>
    <col min="1" max="1" width="4" style="11" customWidth="1"/>
    <col min="2" max="3" width="9.5703125" style="12" customWidth="1"/>
    <col min="4" max="5" width="7.28515625" style="13" customWidth="1"/>
    <col min="6" max="6" width="34.140625" style="14" customWidth="1"/>
    <col min="7" max="7" width="28.5703125" style="14" customWidth="1"/>
    <col min="8" max="8" width="8.7109375" style="12" customWidth="1"/>
    <col min="9" max="9" width="9.28515625" style="12" customWidth="1"/>
    <col min="10" max="10" width="15.42578125" style="14" customWidth="1"/>
    <col min="11" max="16384" width="9.140625" style="15"/>
  </cols>
  <sheetData>
    <row r="1" spans="1:10" ht="25.5" x14ac:dyDescent="0.25">
      <c r="A1" s="53" t="s">
        <v>32</v>
      </c>
      <c r="B1" s="54" t="s">
        <v>60</v>
      </c>
      <c r="C1" s="54" t="s">
        <v>48</v>
      </c>
      <c r="D1" s="55" t="s">
        <v>55</v>
      </c>
      <c r="E1" s="55" t="s">
        <v>56</v>
      </c>
      <c r="F1" s="56" t="s">
        <v>57</v>
      </c>
      <c r="G1" s="56" t="s">
        <v>61</v>
      </c>
      <c r="H1" s="54" t="s">
        <v>59</v>
      </c>
      <c r="I1" s="54" t="s">
        <v>7</v>
      </c>
      <c r="J1" s="56" t="s">
        <v>53</v>
      </c>
    </row>
    <row r="2" spans="1:10" ht="102" x14ac:dyDescent="0.25">
      <c r="A2" s="57">
        <v>1</v>
      </c>
      <c r="B2" s="58" t="s">
        <v>62</v>
      </c>
      <c r="C2" s="59" t="s">
        <v>146</v>
      </c>
      <c r="D2" s="60">
        <v>43412</v>
      </c>
      <c r="E2" s="60">
        <v>43434</v>
      </c>
      <c r="F2" s="149" t="s">
        <v>145</v>
      </c>
      <c r="G2" s="61" t="s">
        <v>490</v>
      </c>
      <c r="H2" s="59"/>
      <c r="I2" s="58" t="s">
        <v>23</v>
      </c>
      <c r="J2" s="62" t="s">
        <v>147</v>
      </c>
    </row>
    <row r="3" spans="1:10" ht="25.5" customHeight="1" x14ac:dyDescent="0.25">
      <c r="A3" s="63">
        <v>4.01</v>
      </c>
      <c r="B3" s="16" t="s">
        <v>473</v>
      </c>
      <c r="E3" s="13">
        <v>43437</v>
      </c>
      <c r="F3" s="14" t="s">
        <v>474</v>
      </c>
      <c r="G3" s="14" t="s">
        <v>489</v>
      </c>
      <c r="I3" s="16" t="s">
        <v>23</v>
      </c>
      <c r="J3" s="64"/>
    </row>
    <row r="4" spans="1:10" x14ac:dyDescent="0.25">
      <c r="A4" s="63"/>
      <c r="B4" s="16"/>
      <c r="I4" s="16"/>
      <c r="J4" s="64"/>
    </row>
    <row r="5" spans="1:10" x14ac:dyDescent="0.25">
      <c r="A5" s="63"/>
      <c r="B5" s="16"/>
      <c r="I5" s="16"/>
      <c r="J5" s="64"/>
    </row>
    <row r="6" spans="1:10" x14ac:dyDescent="0.25">
      <c r="A6" s="63"/>
      <c r="J6" s="64"/>
    </row>
    <row r="7" spans="1:10" x14ac:dyDescent="0.25">
      <c r="A7" s="63"/>
      <c r="J7" s="64"/>
    </row>
    <row r="8" spans="1:10" x14ac:dyDescent="0.25">
      <c r="A8" s="65"/>
      <c r="B8" s="66"/>
      <c r="C8" s="66"/>
      <c r="D8" s="67"/>
      <c r="E8" s="67"/>
      <c r="F8" s="68"/>
      <c r="G8" s="68"/>
      <c r="H8" s="66"/>
      <c r="I8" s="66"/>
      <c r="J8" s="69"/>
    </row>
  </sheetData>
  <conditionalFormatting sqref="C3:I8 C2:E2 G2:I2">
    <cfRule type="expression" dxfId="43" priority="9">
      <formula>INDIRECT("I"&amp;ROW())="Resolved"</formula>
    </cfRule>
  </conditionalFormatting>
  <conditionalFormatting sqref="I1:I1048576">
    <cfRule type="containsText" dxfId="42" priority="1" operator="containsText" text="Blocked">
      <formula>NOT(ISERROR(SEARCH("Blocked",I1)))</formula>
    </cfRule>
    <cfRule type="containsText" dxfId="41" priority="2" operator="containsText" text="Not Yet Due">
      <formula>NOT(ISERROR(SEARCH("Not Yet Due",I1)))</formula>
    </cfRule>
    <cfRule type="containsText" dxfId="40" priority="3" operator="containsText" text="Overdue">
      <formula>NOT(ISERROR(SEARCH("Overdue",I1)))</formula>
    </cfRule>
    <cfRule type="beginsWith" dxfId="39" priority="4" operator="beginsWith" text="Unresolved">
      <formula>LEFT(I1,LEN("Unresolved"))="Unresolved"</formula>
    </cfRule>
    <cfRule type="beginsWith" dxfId="38" priority="5" operator="beginsWith" text="Resolved">
      <formula>LEFT(I1,LEN("Resolved"))="Resolved"</formula>
    </cfRule>
    <cfRule type="containsText" dxfId="37" priority="6" operator="containsText" text="In Progress">
      <formula>NOT(ISERROR(SEARCH("In Progress",I1)))</formula>
    </cfRule>
  </conditionalFormatting>
  <conditionalFormatting sqref="B1:B1048576">
    <cfRule type="endsWith" dxfId="36" priority="7" operator="endsWith" text="Question">
      <formula>RIGHT(B1,LEN("Question"))="Question"</formula>
    </cfRule>
    <cfRule type="beginsWith" dxfId="35" priority="8" operator="beginsWith" text="Decision">
      <formula>LEFT(B1,LEN("Decision"))="Decision"</formula>
    </cfRule>
  </conditionalFormatting>
  <dataValidations count="1">
    <dataValidation type="list" allowBlank="1" showInputMessage="1" showErrorMessage="1" sqref="B2:B1048576" xr:uid="{4F3BB7DF-8E93-4913-A12D-5C96954FEBFB}">
      <formula1>"Decision,Question"</formula1>
    </dataValidation>
  </dataValidations>
  <pageMargins left="0.25" right="0.25" top="0.75" bottom="0.75" header="0.3" footer="0.3"/>
  <pageSetup orientation="landscape" r:id="rId1"/>
  <headerFooter>
    <oddHeader>&amp;L&amp;"+,Bold"&amp;20Transportation Transition: &amp;"+,Regular"&amp;18Questions and Decisions</oddHeader>
    <oddFooter>&amp;L&amp;"-,Bold" Confidential&amp;C&amp;D&amp;RPage &amp;P of &amp;N</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A272654E-EDF7-4C2B-A91F-BD687B984419}">
          <x14:formula1>
            <xm:f>'Data Validation'!$D$2:$D$8</xm:f>
          </x14:formula1>
          <xm:sqref>I1:I1048576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24462-93F7-491F-899C-796D4E3DA8A7}">
  <dimension ref="A1:Q11"/>
  <sheetViews>
    <sheetView zoomScale="120" zoomScaleNormal="120" workbookViewId="0">
      <pane xSplit="9" topLeftCell="M1" activePane="topRight" state="frozen"/>
      <selection pane="topRight"/>
    </sheetView>
  </sheetViews>
  <sheetFormatPr defaultColWidth="11.42578125" defaultRowHeight="11.25" x14ac:dyDescent="0.25"/>
  <cols>
    <col min="1" max="1" width="5" style="82" customWidth="1"/>
    <col min="2" max="2" width="17.42578125" style="81" customWidth="1"/>
    <col min="3" max="3" width="35.5703125" style="81" customWidth="1"/>
    <col min="4" max="4" width="18.140625" style="81" customWidth="1"/>
    <col min="5" max="5" width="13.7109375" style="81" customWidth="1"/>
    <col min="6" max="9" width="9.42578125" style="81" customWidth="1"/>
    <col min="10" max="17" width="11.28515625" style="82" customWidth="1"/>
    <col min="18" max="16384" width="11.42578125" style="81"/>
  </cols>
  <sheetData>
    <row r="1" spans="1:17" s="80" customFormat="1" ht="22.5" x14ac:dyDescent="0.25">
      <c r="A1" s="83" t="s">
        <v>78</v>
      </c>
      <c r="B1" s="84" t="s">
        <v>79</v>
      </c>
      <c r="C1" s="84" t="s">
        <v>80</v>
      </c>
      <c r="D1" s="84" t="s">
        <v>81</v>
      </c>
      <c r="E1" s="84" t="s">
        <v>82</v>
      </c>
      <c r="F1" s="84" t="s">
        <v>83</v>
      </c>
      <c r="G1" s="84" t="s">
        <v>84</v>
      </c>
      <c r="H1" s="84" t="s">
        <v>85</v>
      </c>
      <c r="I1" s="84" t="s">
        <v>86</v>
      </c>
      <c r="J1" s="85">
        <v>43359</v>
      </c>
      <c r="K1" s="85">
        <v>43366</v>
      </c>
      <c r="L1" s="85">
        <v>43373</v>
      </c>
      <c r="M1" s="85">
        <v>43380</v>
      </c>
      <c r="N1" s="85" t="s">
        <v>92</v>
      </c>
      <c r="O1" s="85" t="s">
        <v>93</v>
      </c>
      <c r="P1" s="85" t="s">
        <v>94</v>
      </c>
      <c r="Q1" s="85" t="s">
        <v>95</v>
      </c>
    </row>
    <row r="2" spans="1:17" ht="33.75" x14ac:dyDescent="0.25">
      <c r="A2" s="86">
        <v>1</v>
      </c>
      <c r="B2" s="87" t="s">
        <v>87</v>
      </c>
      <c r="C2" s="87" t="s">
        <v>88</v>
      </c>
      <c r="D2" s="87" t="s">
        <v>89</v>
      </c>
      <c r="E2" s="87" t="s">
        <v>90</v>
      </c>
      <c r="F2" s="87"/>
      <c r="G2" s="87"/>
      <c r="H2" s="87"/>
      <c r="I2" s="87" t="s">
        <v>91</v>
      </c>
      <c r="J2" s="86"/>
      <c r="K2" s="86"/>
      <c r="L2" s="86"/>
      <c r="M2" s="86"/>
      <c r="N2" s="86"/>
      <c r="O2" s="86"/>
      <c r="P2" s="86"/>
      <c r="Q2" s="86"/>
    </row>
    <row r="3" spans="1:17" x14ac:dyDescent="0.25">
      <c r="A3" s="86"/>
      <c r="B3" s="87"/>
      <c r="C3" s="87"/>
      <c r="D3" s="87"/>
      <c r="E3" s="87"/>
      <c r="F3" s="87"/>
      <c r="G3" s="87"/>
      <c r="H3" s="87"/>
      <c r="I3" s="87"/>
      <c r="J3" s="86"/>
      <c r="K3" s="86"/>
      <c r="L3" s="86"/>
      <c r="M3" s="86"/>
      <c r="N3" s="86"/>
      <c r="O3" s="86"/>
      <c r="P3" s="86"/>
      <c r="Q3" s="86"/>
    </row>
    <row r="4" spans="1:17" x14ac:dyDescent="0.25">
      <c r="A4" s="86"/>
      <c r="B4" s="87"/>
      <c r="C4" s="87"/>
      <c r="D4" s="87"/>
      <c r="E4" s="87"/>
      <c r="F4" s="87"/>
      <c r="G4" s="87"/>
      <c r="H4" s="87"/>
      <c r="I4" s="87"/>
      <c r="J4" s="86"/>
      <c r="K4" s="86"/>
      <c r="L4" s="86"/>
      <c r="M4" s="86"/>
      <c r="N4" s="86"/>
      <c r="O4" s="86"/>
      <c r="P4" s="86"/>
      <c r="Q4" s="86"/>
    </row>
    <row r="5" spans="1:17" x14ac:dyDescent="0.25">
      <c r="A5" s="86"/>
      <c r="B5" s="87"/>
      <c r="C5" s="87"/>
      <c r="D5" s="87"/>
      <c r="E5" s="87"/>
      <c r="F5" s="87"/>
      <c r="G5" s="87"/>
      <c r="H5" s="87"/>
      <c r="I5" s="87"/>
      <c r="J5" s="86"/>
      <c r="K5" s="86"/>
      <c r="L5" s="86"/>
      <c r="M5" s="86"/>
      <c r="N5" s="86"/>
      <c r="O5" s="86"/>
      <c r="P5" s="86"/>
      <c r="Q5" s="86"/>
    </row>
    <row r="6" spans="1:17" x14ac:dyDescent="0.25">
      <c r="A6" s="86"/>
      <c r="B6" s="87"/>
      <c r="C6" s="87"/>
      <c r="D6" s="87"/>
      <c r="E6" s="87"/>
      <c r="F6" s="87"/>
      <c r="G6" s="87"/>
      <c r="H6" s="87"/>
      <c r="I6" s="87"/>
      <c r="J6" s="86"/>
      <c r="K6" s="86"/>
      <c r="L6" s="86"/>
      <c r="M6" s="86"/>
      <c r="N6" s="86"/>
      <c r="O6" s="86"/>
      <c r="P6" s="86"/>
      <c r="Q6" s="86"/>
    </row>
    <row r="7" spans="1:17" x14ac:dyDescent="0.25">
      <c r="A7" s="86"/>
      <c r="B7" s="87"/>
      <c r="C7" s="87"/>
      <c r="D7" s="87"/>
      <c r="E7" s="87"/>
      <c r="F7" s="87"/>
      <c r="G7" s="87"/>
      <c r="H7" s="87"/>
      <c r="I7" s="87"/>
      <c r="J7" s="86"/>
      <c r="K7" s="86"/>
      <c r="L7" s="86"/>
      <c r="M7" s="86"/>
      <c r="N7" s="86"/>
      <c r="O7" s="86"/>
      <c r="P7" s="86"/>
      <c r="Q7" s="86"/>
    </row>
    <row r="8" spans="1:17" x14ac:dyDescent="0.25">
      <c r="A8" s="86"/>
      <c r="B8" s="87"/>
      <c r="C8" s="87"/>
      <c r="D8" s="87"/>
      <c r="E8" s="87"/>
      <c r="F8" s="87"/>
      <c r="G8" s="87"/>
      <c r="H8" s="87"/>
      <c r="I8" s="87"/>
      <c r="J8" s="86"/>
      <c r="K8" s="86"/>
      <c r="L8" s="86"/>
      <c r="M8" s="86"/>
      <c r="N8" s="86"/>
      <c r="O8" s="86"/>
      <c r="P8" s="86"/>
      <c r="Q8" s="86"/>
    </row>
    <row r="9" spans="1:17" x14ac:dyDescent="0.25">
      <c r="A9" s="86"/>
      <c r="B9" s="87"/>
      <c r="C9" s="87"/>
      <c r="D9" s="87"/>
      <c r="E9" s="87"/>
      <c r="F9" s="87"/>
      <c r="G9" s="87"/>
      <c r="H9" s="87"/>
      <c r="I9" s="87"/>
      <c r="J9" s="86"/>
      <c r="K9" s="86"/>
      <c r="L9" s="86"/>
      <c r="M9" s="86"/>
      <c r="N9" s="86"/>
      <c r="O9" s="86"/>
      <c r="P9" s="86"/>
      <c r="Q9" s="86"/>
    </row>
    <row r="10" spans="1:17" x14ac:dyDescent="0.25">
      <c r="A10" s="86"/>
      <c r="B10" s="87"/>
      <c r="C10" s="87"/>
      <c r="D10" s="87"/>
      <c r="E10" s="87"/>
      <c r="F10" s="87"/>
      <c r="G10" s="87"/>
      <c r="H10" s="87"/>
      <c r="I10" s="87"/>
      <c r="J10" s="86"/>
      <c r="K10" s="86"/>
      <c r="L10" s="86"/>
      <c r="M10" s="86"/>
      <c r="N10" s="86"/>
      <c r="O10" s="86"/>
      <c r="P10" s="86"/>
      <c r="Q10" s="86"/>
    </row>
    <row r="11" spans="1:17" x14ac:dyDescent="0.25">
      <c r="A11" s="86"/>
      <c r="B11" s="87"/>
      <c r="C11" s="87"/>
      <c r="D11" s="87"/>
      <c r="E11" s="87"/>
      <c r="F11" s="87"/>
      <c r="G11" s="87"/>
      <c r="H11" s="87"/>
      <c r="I11" s="87"/>
      <c r="J11" s="86"/>
      <c r="K11" s="86"/>
      <c r="L11" s="86"/>
      <c r="M11" s="86"/>
      <c r="N11" s="86"/>
      <c r="O11" s="86"/>
      <c r="P11" s="86"/>
      <c r="Q11" s="86"/>
    </row>
  </sheetData>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EC79A745-89E1-40A2-92E9-C1922659871E}">
          <x14:formula1>
            <xm:f>'https://rigov.sharepoint.com/sites/EOHHS – Pulse/Shared Documents/3.0 Templates &amp; Resources/[EOHHS Project Tracking Template_mk_cg_bls_09152018.xlsx]Data Validation'!#REF!</xm:f>
          </x14:formula1>
          <xm:sqref>G2:G11</xm:sqref>
        </x14:dataValidation>
        <x14:dataValidation type="list" allowBlank="1" showInputMessage="1" showErrorMessage="1" xr:uid="{AE34E072-1923-4F37-8B57-7A74976518D5}">
          <x14:formula1>
            <xm:f>'Data Validation'!$E$2:$E$5</xm:f>
          </x14:formula1>
          <xm:sqref>I2:I11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ECD69-5783-47A4-83A7-B8B436E74733}">
  <dimension ref="A1:J23"/>
  <sheetViews>
    <sheetView topLeftCell="C1" zoomScale="130" zoomScaleNormal="130" workbookViewId="0">
      <selection activeCell="C10" sqref="C10"/>
    </sheetView>
  </sheetViews>
  <sheetFormatPr defaultRowHeight="11.25" x14ac:dyDescent="0.2"/>
  <cols>
    <col min="1" max="1" width="9.28515625" style="25" customWidth="1"/>
    <col min="2" max="2" width="15.5703125" style="25" customWidth="1"/>
    <col min="3" max="4" width="13.85546875" style="25" customWidth="1"/>
    <col min="5" max="7" width="15.5703125" style="25" customWidth="1"/>
    <col min="8" max="10" width="14.7109375" style="25" customWidth="1"/>
    <col min="11" max="16384" width="9.140625" style="25"/>
  </cols>
  <sheetData>
    <row r="1" spans="1:10" s="24" customFormat="1" ht="11.25" customHeight="1" x14ac:dyDescent="0.2">
      <c r="A1" s="24" t="s">
        <v>7</v>
      </c>
      <c r="B1" s="24" t="s">
        <v>40</v>
      </c>
      <c r="C1" s="24" t="s">
        <v>63</v>
      </c>
      <c r="D1" s="24" t="s">
        <v>64</v>
      </c>
      <c r="E1" s="24" t="s">
        <v>86</v>
      </c>
      <c r="F1" s="24" t="s">
        <v>71</v>
      </c>
      <c r="G1" s="24" t="s">
        <v>72</v>
      </c>
      <c r="H1" s="365" t="s">
        <v>65</v>
      </c>
      <c r="I1" s="365"/>
      <c r="J1" s="365"/>
    </row>
    <row r="2" spans="1:10" x14ac:dyDescent="0.2">
      <c r="A2" s="25" t="s">
        <v>5</v>
      </c>
      <c r="B2" s="25" t="s">
        <v>66</v>
      </c>
      <c r="C2" s="25" t="s">
        <v>29</v>
      </c>
      <c r="D2" s="25" t="s">
        <v>29</v>
      </c>
      <c r="E2" s="25" t="s">
        <v>96</v>
      </c>
      <c r="F2" s="25" t="s">
        <v>108</v>
      </c>
      <c r="G2" s="25" t="s">
        <v>73</v>
      </c>
      <c r="H2" s="25" t="s">
        <v>17</v>
      </c>
      <c r="I2" s="76">
        <v>43313</v>
      </c>
    </row>
    <row r="3" spans="1:10" x14ac:dyDescent="0.2">
      <c r="A3" s="25" t="s">
        <v>11</v>
      </c>
      <c r="B3" s="25" t="s">
        <v>1</v>
      </c>
      <c r="C3" s="25" t="s">
        <v>25</v>
      </c>
      <c r="D3" s="25" t="s">
        <v>26</v>
      </c>
      <c r="E3" s="25" t="s">
        <v>91</v>
      </c>
      <c r="F3" s="25" t="s">
        <v>109</v>
      </c>
      <c r="G3" s="25" t="s">
        <v>74</v>
      </c>
      <c r="H3" s="25" t="s">
        <v>2</v>
      </c>
      <c r="I3" s="76">
        <f ca="1">TODAY()</f>
        <v>43440</v>
      </c>
    </row>
    <row r="4" spans="1:10" x14ac:dyDescent="0.2">
      <c r="A4" s="25" t="s">
        <v>13</v>
      </c>
      <c r="B4" s="25" t="s">
        <v>67</v>
      </c>
      <c r="C4" s="25" t="s">
        <v>26</v>
      </c>
      <c r="D4" s="25" t="s">
        <v>27</v>
      </c>
      <c r="E4" s="25" t="s">
        <v>97</v>
      </c>
      <c r="F4" s="25" t="s">
        <v>110</v>
      </c>
      <c r="G4" s="25" t="s">
        <v>75</v>
      </c>
      <c r="H4" s="25" t="s">
        <v>104</v>
      </c>
      <c r="I4" s="76">
        <v>43465</v>
      </c>
    </row>
    <row r="5" spans="1:10" x14ac:dyDescent="0.2">
      <c r="A5" s="25" t="s">
        <v>15</v>
      </c>
      <c r="B5" s="25" t="s">
        <v>116</v>
      </c>
      <c r="C5" s="25" t="s">
        <v>30</v>
      </c>
      <c r="D5" s="25" t="s">
        <v>31</v>
      </c>
      <c r="E5" s="25" t="s">
        <v>98</v>
      </c>
      <c r="F5" s="25" t="s">
        <v>111</v>
      </c>
      <c r="I5" s="25" t="s">
        <v>68</v>
      </c>
      <c r="J5" s="25" t="s">
        <v>69</v>
      </c>
    </row>
    <row r="6" spans="1:10" x14ac:dyDescent="0.2">
      <c r="C6" s="25" t="s">
        <v>27</v>
      </c>
      <c r="D6" s="25" t="s">
        <v>23</v>
      </c>
      <c r="F6" s="25" t="s">
        <v>112</v>
      </c>
      <c r="H6" s="25" t="s">
        <v>25</v>
      </c>
      <c r="I6" s="26">
        <f ca="1">COUNTIFS('Action Items'!J:J,"&lt;="&amp;TODAY())</f>
        <v>79</v>
      </c>
      <c r="J6" s="26">
        <f ca="1">COUNTIFS('Action Items'!L:L,C12,'Action Items'!K:K,"&lt;="&amp;TODAY())</f>
        <v>87</v>
      </c>
    </row>
    <row r="7" spans="1:10" x14ac:dyDescent="0.2">
      <c r="C7" s="25" t="s">
        <v>31</v>
      </c>
      <c r="D7" s="25" t="s">
        <v>28</v>
      </c>
      <c r="F7" s="25" t="s">
        <v>113</v>
      </c>
      <c r="H7" s="25" t="s">
        <v>30</v>
      </c>
      <c r="I7" s="27">
        <f ca="1">I12-I6</f>
        <v>55</v>
      </c>
      <c r="J7" s="27">
        <f ca="1">I12-J6</f>
        <v>47</v>
      </c>
    </row>
    <row r="8" spans="1:10" x14ac:dyDescent="0.2">
      <c r="C8" s="25" t="s">
        <v>28</v>
      </c>
      <c r="D8" s="25" t="s">
        <v>22</v>
      </c>
      <c r="F8" s="25" t="s">
        <v>114</v>
      </c>
      <c r="I8" s="71">
        <f ca="1">I6/I12</f>
        <v>0.58955223880597019</v>
      </c>
      <c r="J8" s="71">
        <f ca="1">J6/I12</f>
        <v>0.64925373134328357</v>
      </c>
    </row>
    <row r="9" spans="1:10" x14ac:dyDescent="0.2">
      <c r="C9" s="25" t="s">
        <v>257</v>
      </c>
      <c r="D9" s="25" t="s">
        <v>257</v>
      </c>
      <c r="F9" s="25" t="s">
        <v>15</v>
      </c>
      <c r="I9" s="71"/>
      <c r="J9" s="71"/>
    </row>
    <row r="10" spans="1:10" x14ac:dyDescent="0.2">
      <c r="C10" s="134" t="s">
        <v>452</v>
      </c>
      <c r="F10" s="25" t="s">
        <v>115</v>
      </c>
    </row>
    <row r="11" spans="1:10" x14ac:dyDescent="0.2">
      <c r="C11" s="29" t="s">
        <v>24</v>
      </c>
      <c r="D11" s="29" t="s">
        <v>24</v>
      </c>
    </row>
    <row r="12" spans="1:10" x14ac:dyDescent="0.2">
      <c r="C12" s="30" t="s">
        <v>25</v>
      </c>
      <c r="D12" s="30" t="s">
        <v>23</v>
      </c>
      <c r="H12" s="25" t="s">
        <v>70</v>
      </c>
      <c r="I12" s="28">
        <f>SUM('Project Status Update'!G19:BK19)</f>
        <v>134</v>
      </c>
    </row>
    <row r="13" spans="1:10" x14ac:dyDescent="0.2">
      <c r="C13" s="31" t="s">
        <v>26</v>
      </c>
      <c r="D13" s="31" t="s">
        <v>26</v>
      </c>
    </row>
    <row r="14" spans="1:10" x14ac:dyDescent="0.2">
      <c r="C14" s="32" t="s">
        <v>27</v>
      </c>
      <c r="D14" s="32" t="s">
        <v>27</v>
      </c>
    </row>
    <row r="15" spans="1:10" x14ac:dyDescent="0.2">
      <c r="C15" s="33" t="s">
        <v>28</v>
      </c>
      <c r="D15" s="33" t="s">
        <v>28</v>
      </c>
    </row>
    <row r="16" spans="1:10" x14ac:dyDescent="0.2">
      <c r="C16" s="34" t="s">
        <v>29</v>
      </c>
      <c r="D16" s="34" t="s">
        <v>29</v>
      </c>
    </row>
    <row r="17" spans="3:4" x14ac:dyDescent="0.2">
      <c r="C17" s="35" t="s">
        <v>30</v>
      </c>
      <c r="D17" s="35" t="s">
        <v>22</v>
      </c>
    </row>
    <row r="18" spans="3:4" x14ac:dyDescent="0.2">
      <c r="C18" s="36" t="s">
        <v>31</v>
      </c>
      <c r="D18" s="36" t="s">
        <v>31</v>
      </c>
    </row>
    <row r="20" spans="3:4" x14ac:dyDescent="0.2">
      <c r="D20" s="37" t="s">
        <v>12</v>
      </c>
    </row>
    <row r="21" spans="3:4" x14ac:dyDescent="0.2">
      <c r="D21" s="38" t="s">
        <v>14</v>
      </c>
    </row>
    <row r="22" spans="3:4" x14ac:dyDescent="0.2">
      <c r="D22" s="39" t="s">
        <v>20</v>
      </c>
    </row>
    <row r="23" spans="3:4" x14ac:dyDescent="0.2">
      <c r="D23" s="40" t="s">
        <v>21</v>
      </c>
    </row>
  </sheetData>
  <mergeCells count="1">
    <mergeCell ref="H1:J1"/>
  </mergeCells>
  <pageMargins left="0.25" right="0.25" top="0.75" bottom="0.75" header="0.3" footer="0.3"/>
  <pageSetup orientation="landscape" r:id="rId1"/>
  <tableParts count="7">
    <tablePart r:id="rId2"/>
    <tablePart r:id="rId3"/>
    <tablePart r:id="rId4"/>
    <tablePart r:id="rId5"/>
    <tablePart r:id="rId6"/>
    <tablePart r:id="rId7"/>
    <tablePart r:id="rId8"/>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01EAD0F828A7E4FA9DFF7391F600457" ma:contentTypeVersion="0" ma:contentTypeDescription="Create a new document." ma:contentTypeScope="" ma:versionID="7263d1e470f1270c9a9562fb9e2a8fbc">
  <xsd:schema xmlns:xsd="http://www.w3.org/2001/XMLSchema" xmlns:xs="http://www.w3.org/2001/XMLSchema" xmlns:p="http://schemas.microsoft.com/office/2006/metadata/properties" targetNamespace="http://schemas.microsoft.com/office/2006/metadata/properties" ma:root="true" ma:fieldsID="553f2d8843fd2aa64b81f9e8c63a661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D42E349-9D4C-471C-8609-2CC8290C5E9E}"/>
</file>

<file path=customXml/itemProps2.xml><?xml version="1.0" encoding="utf-8"?>
<ds:datastoreItem xmlns:ds="http://schemas.openxmlformats.org/officeDocument/2006/customXml" ds:itemID="{B4775086-B9AE-4C3C-BAEC-4C3F66F45693}"/>
</file>

<file path=customXml/itemProps3.xml><?xml version="1.0" encoding="utf-8"?>
<ds:datastoreItem xmlns:ds="http://schemas.openxmlformats.org/officeDocument/2006/customXml" ds:itemID="{CE2FE6AC-583B-4E08-A8BB-6EF582AF424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Project Status Update</vt:lpstr>
      <vt:lpstr>Additional PM Notes</vt:lpstr>
      <vt:lpstr>Action Items</vt:lpstr>
      <vt:lpstr>Risks &amp; Issues</vt:lpstr>
      <vt:lpstr>Questions &amp; Decisions</vt:lpstr>
      <vt:lpstr>Project Metrics</vt:lpstr>
      <vt:lpstr>Data Validation</vt:lpstr>
      <vt:lpstr>'Action Items'!Print_Area</vt:lpstr>
      <vt:lpstr>'Action Items'!Print_Titles</vt:lpstr>
      <vt:lpstr>'Project Status Update'!Print_Titles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Kiehnle, Matthew (OHHS)</dc:creator>
  <cp:keywords/>
  <dc:description/>
  <cp:lastModifiedBy>Narishkin, Maria (OHHS)</cp:lastModifiedBy>
  <cp:revision/>
  <cp:lastPrinted>2018-12-06T17:15:52Z</cp:lastPrinted>
  <dcterms:created xsi:type="dcterms:W3CDTF">2018-08-16T14:28:47Z</dcterms:created>
  <dcterms:modified xsi:type="dcterms:W3CDTF">2018-12-06T17:15:56Z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0x010100801EAD0F828A7E4FA9DFF7391F600457</vt:lpwstr>
  </property>
</Properties>
</file>